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codeName="ThisWorkbook"/>
  <mc:AlternateContent xmlns:mc="http://schemas.openxmlformats.org/markup-compatibility/2006">
    <mc:Choice Requires="x15">
      <x15ac:absPath xmlns:x15ac="http://schemas.microsoft.com/office/spreadsheetml/2010/11/ac" url="C:\Users\hp\Desktop\"/>
    </mc:Choice>
  </mc:AlternateContent>
  <xr:revisionPtr revIDLastSave="0" documentId="8_{B1626E7E-422C-4D78-994C-C3FC4AAD5A40}" xr6:coauthVersionLast="36" xr6:coauthVersionMax="36" xr10:uidLastSave="{00000000-0000-0000-0000-000000000000}"/>
  <bookViews>
    <workbookView xWindow="0" yWindow="0" windowWidth="20490" windowHeight="7545" tabRatio="738" activeTab="6" xr2:uid="{00000000-000D-0000-FFFF-FFFF00000000}"/>
  </bookViews>
  <sheets>
    <sheet name="PIP Proposal _ FY 2026-27" sheetId="2" r:id="rId1"/>
    <sheet name="Annexure - PM Activities" sheetId="12" r:id="rId2"/>
    <sheet name="Annexure - Capacity Building" sheetId="7" r:id="rId3"/>
    <sheet name="Annexure - ASHA Incentives" sheetId="8" r:id="rId4"/>
    <sheet name="Annexure - IT Interventions" sheetId="15" r:id="rId5"/>
    <sheet name="Annexure - IEC &amp; Printing" sheetId="16" r:id="rId6"/>
    <sheet name="Annexure - Innovations" sheetId="17" r:id="rId7"/>
    <sheet name="Format for RoP" sheetId="18" r:id="rId8"/>
    <sheet name="Format for RoP Annexure" sheetId="19" r:id="rId9"/>
  </sheets>
  <externalReferences>
    <externalReference r:id="rId10"/>
  </externalReferences>
  <definedNames>
    <definedName name="_xlnm._FilterDatabase" localSheetId="3" hidden="1">'Annexure - ASHA Incentives'!$A$3:$H$3</definedName>
    <definedName name="_xlnm._FilterDatabase" localSheetId="2" hidden="1">'Annexure - Capacity Building'!$A$3:$AA$3</definedName>
    <definedName name="_xlnm._FilterDatabase" localSheetId="5" hidden="1">'Annexure - IEC &amp; Printing'!$A$3:$H$3</definedName>
    <definedName name="_xlnm._FilterDatabase" localSheetId="6" hidden="1">'Annexure - Innovations'!$A$3:$H$3</definedName>
    <definedName name="_xlnm._FilterDatabase" localSheetId="4" hidden="1">'Annexure - IT Interventions'!$A$3:$H$3</definedName>
    <definedName name="_xlnm._FilterDatabase" localSheetId="1" hidden="1">'Annexure - PM Activities'!$A$3:$N$3</definedName>
    <definedName name="_xlnm._FilterDatabase" localSheetId="7" hidden="1">'Format for RoP'!$A$5:$H$217</definedName>
    <definedName name="_xlnm._FilterDatabase" localSheetId="8" hidden="1">'Format for RoP Annexure'!$A$5:$N$217</definedName>
    <definedName name="_xlnm._FilterDatabase" localSheetId="0" hidden="1">'PIP Proposal _ FY 2026-27'!$A$5:$AQ$217</definedName>
    <definedName name="_xlnm.Print_Area" localSheetId="3">'Annexure - ASHA Incentives'!$A$1:$J$57</definedName>
    <definedName name="_xlnm.Print_Area" localSheetId="2">'Annexure - Capacity Building'!$A$2:$R$168</definedName>
    <definedName name="_xlnm.Print_Area" localSheetId="5">'Annexure - IEC &amp; Printing'!$A$1:$J$81</definedName>
    <definedName name="_xlnm.Print_Area" localSheetId="6">'Annexure - Innovations'!$A$1:$J$35</definedName>
    <definedName name="_xlnm.Print_Area" localSheetId="4">'Annexure - IT Interventions'!$A$1:$J$33</definedName>
    <definedName name="_xlnm.Print_Area" localSheetId="1">'Annexure - PM Activities'!$A$1:$P$64</definedName>
    <definedName name="_xlnm.Print_Titles" localSheetId="3">'Annexure - ASHA Incentives'!$3:$3</definedName>
    <definedName name="_xlnm.Print_Titles" localSheetId="2">'Annexure - Capacity Building'!$3:$3</definedName>
    <definedName name="_xlnm.Print_Titles" localSheetId="5">'Annexure - IEC &amp; Printing'!$1:$5</definedName>
    <definedName name="_xlnm.Print_Titles" localSheetId="6">'Annexure - Innovations'!$3:$3</definedName>
    <definedName name="_xlnm.Print_Titles" localSheetId="4">'Annexure - IT Interventions'!$3:$3</definedName>
    <definedName name="_xlnm.Print_Titles" localSheetId="1">'Annexure - PM Activities'!$3:$3</definedName>
    <definedName name="_xlnm.Print_Titles" localSheetId="7">'Format for RoP'!$1:$5</definedName>
  </definedNames>
  <calcPr calcId="191029" concurrentCalc="0"/>
</workbook>
</file>

<file path=xl/calcChain.xml><?xml version="1.0" encoding="utf-8"?>
<calcChain xmlns="http://schemas.openxmlformats.org/spreadsheetml/2006/main">
  <c r="E15" i="17" l="1"/>
  <c r="E35" i="17"/>
  <c r="X215" i="2"/>
  <c r="J159" i="2"/>
  <c r="P159" i="2"/>
  <c r="X159" i="2"/>
  <c r="J160" i="2"/>
  <c r="P160" i="2"/>
  <c r="X160" i="2"/>
  <c r="J161" i="2"/>
  <c r="P161" i="2"/>
  <c r="X161" i="2"/>
  <c r="J162" i="2"/>
  <c r="P162" i="2"/>
  <c r="X162" i="2"/>
  <c r="J163" i="2"/>
  <c r="P163" i="2"/>
  <c r="X163" i="2"/>
  <c r="J164" i="2"/>
  <c r="P164" i="2"/>
  <c r="X164" i="2"/>
  <c r="J165" i="2"/>
  <c r="P165" i="2"/>
  <c r="X165" i="2"/>
  <c r="J166" i="2"/>
  <c r="P166" i="2"/>
  <c r="X166" i="2"/>
  <c r="J167" i="2"/>
  <c r="P167" i="2"/>
  <c r="X167" i="2"/>
  <c r="J168" i="2"/>
  <c r="P168" i="2"/>
  <c r="X168" i="2"/>
  <c r="J169" i="2"/>
  <c r="P169" i="2"/>
  <c r="X169" i="2"/>
  <c r="J170" i="2"/>
  <c r="P170" i="2"/>
  <c r="X170" i="2"/>
  <c r="J171" i="2"/>
  <c r="P171" i="2"/>
  <c r="X171" i="2"/>
  <c r="J172" i="2"/>
  <c r="P172" i="2"/>
  <c r="X172" i="2"/>
  <c r="J173" i="2"/>
  <c r="P173" i="2"/>
  <c r="X173" i="2"/>
  <c r="J174" i="2"/>
  <c r="P174" i="2"/>
  <c r="X174" i="2"/>
  <c r="J175" i="2"/>
  <c r="L175" i="2"/>
  <c r="P175" i="2"/>
  <c r="X175" i="2"/>
  <c r="J176" i="2"/>
  <c r="P176" i="2"/>
  <c r="X176" i="2"/>
  <c r="J177" i="2"/>
  <c r="P177" i="2"/>
  <c r="X177" i="2"/>
  <c r="J178" i="2"/>
  <c r="P178" i="2"/>
  <c r="X178" i="2"/>
  <c r="J179" i="2"/>
  <c r="P179" i="2"/>
  <c r="X179" i="2"/>
  <c r="J180" i="2"/>
  <c r="P180" i="2"/>
  <c r="X180" i="2"/>
  <c r="J181" i="2"/>
  <c r="P181" i="2"/>
  <c r="X181" i="2"/>
  <c r="J182" i="2"/>
  <c r="P182" i="2"/>
  <c r="X182" i="2"/>
  <c r="J183" i="2"/>
  <c r="P183" i="2"/>
  <c r="X183" i="2"/>
  <c r="J184" i="2"/>
  <c r="P184" i="2"/>
  <c r="X184" i="2"/>
  <c r="J185" i="2"/>
  <c r="P185" i="2"/>
  <c r="T185" i="2"/>
  <c r="X185" i="2"/>
  <c r="J186" i="2"/>
  <c r="P186" i="2"/>
  <c r="X186" i="2"/>
  <c r="J187" i="2"/>
  <c r="P187" i="2"/>
  <c r="X187" i="2"/>
  <c r="J188" i="2"/>
  <c r="P188" i="2"/>
  <c r="X188" i="2"/>
  <c r="J189" i="2"/>
  <c r="P189" i="2"/>
  <c r="X189" i="2"/>
  <c r="J190" i="2"/>
  <c r="P190" i="2"/>
  <c r="X190" i="2"/>
  <c r="J191" i="2"/>
  <c r="P191" i="2"/>
  <c r="X191" i="2"/>
  <c r="J193" i="2"/>
  <c r="P193" i="2"/>
  <c r="X193" i="2"/>
  <c r="J194" i="2"/>
  <c r="P194" i="2"/>
  <c r="X194" i="2"/>
  <c r="J195" i="2"/>
  <c r="P195" i="2"/>
  <c r="T195" i="2"/>
  <c r="X195" i="2"/>
  <c r="J196" i="2"/>
  <c r="P196" i="2"/>
  <c r="X196" i="2"/>
  <c r="J197" i="2"/>
  <c r="P197" i="2"/>
  <c r="X197" i="2"/>
  <c r="J198" i="2"/>
  <c r="P198" i="2"/>
  <c r="X198" i="2"/>
  <c r="J200" i="2"/>
  <c r="P200" i="2"/>
  <c r="X200" i="2"/>
  <c r="J201" i="2"/>
  <c r="P201" i="2"/>
  <c r="X201" i="2"/>
  <c r="J202" i="2"/>
  <c r="P202" i="2"/>
  <c r="X202" i="2"/>
  <c r="K13" i="12"/>
  <c r="K14" i="12"/>
  <c r="K15" i="12"/>
  <c r="K16" i="12"/>
  <c r="K17" i="12"/>
  <c r="K18" i="12"/>
  <c r="K19" i="12"/>
  <c r="K20" i="12"/>
  <c r="K21" i="12"/>
  <c r="K22" i="12"/>
  <c r="K23" i="12"/>
  <c r="K24" i="12"/>
  <c r="K26" i="12"/>
  <c r="K27" i="12"/>
  <c r="K28" i="12"/>
  <c r="K29" i="12"/>
  <c r="K30" i="12"/>
  <c r="K31" i="12"/>
  <c r="K32" i="12"/>
  <c r="K33" i="12"/>
  <c r="K34" i="12"/>
  <c r="K35" i="12"/>
  <c r="K36" i="12"/>
  <c r="K37" i="12"/>
  <c r="K38" i="12"/>
  <c r="K40" i="12"/>
  <c r="K41" i="12"/>
  <c r="K42" i="12"/>
  <c r="K43" i="12"/>
  <c r="K44" i="12"/>
  <c r="K45" i="12"/>
  <c r="K46" i="12"/>
  <c r="K47" i="12"/>
  <c r="K48" i="12"/>
  <c r="K49" i="12"/>
  <c r="K50" i="12"/>
  <c r="K52" i="12"/>
  <c r="K53" i="12"/>
  <c r="K55" i="12"/>
  <c r="K56" i="12"/>
  <c r="K57" i="12"/>
  <c r="K58" i="12"/>
  <c r="K59" i="12"/>
  <c r="D60" i="12"/>
  <c r="H60" i="12"/>
  <c r="K60" i="12"/>
  <c r="K61" i="12"/>
  <c r="K63" i="12"/>
  <c r="K64" i="12"/>
  <c r="X203" i="2"/>
  <c r="J208" i="2"/>
  <c r="P208" i="2"/>
  <c r="X208" i="2"/>
  <c r="J209" i="2"/>
  <c r="P209" i="2"/>
  <c r="X209" i="2"/>
  <c r="M57" i="7"/>
  <c r="M59" i="7"/>
  <c r="M60" i="7"/>
  <c r="M104" i="7"/>
  <c r="M105" i="7"/>
  <c r="M106" i="7"/>
  <c r="M107" i="7"/>
  <c r="M109" i="7"/>
  <c r="M161" i="7"/>
  <c r="M169" i="7"/>
  <c r="X210" i="2"/>
  <c r="E30" i="8"/>
  <c r="E31" i="8"/>
  <c r="E32" i="8"/>
  <c r="E57" i="8"/>
  <c r="X211" i="2"/>
  <c r="E33" i="15"/>
  <c r="X212" i="2"/>
  <c r="E24" i="16"/>
  <c r="E52" i="16"/>
  <c r="E53" i="16"/>
  <c r="E81" i="16"/>
  <c r="X213" i="2"/>
  <c r="J214" i="2"/>
  <c r="P214" i="2"/>
  <c r="X214" i="2"/>
  <c r="X216" i="2"/>
  <c r="F216" i="19"/>
  <c r="J6" i="2"/>
  <c r="P6" i="2"/>
  <c r="X6" i="2"/>
  <c r="J7" i="2"/>
  <c r="P7" i="2"/>
  <c r="X7" i="2"/>
  <c r="J8" i="2"/>
  <c r="P8" i="2"/>
  <c r="X8" i="2"/>
  <c r="J9" i="2"/>
  <c r="P9" i="2"/>
  <c r="X9" i="2"/>
  <c r="J10" i="2"/>
  <c r="P10" i="2"/>
  <c r="X10" i="2"/>
  <c r="J11" i="2"/>
  <c r="P11" i="2"/>
  <c r="X11" i="2"/>
  <c r="J12" i="2"/>
  <c r="P12" i="2"/>
  <c r="X12" i="2"/>
  <c r="J13" i="2"/>
  <c r="P13" i="2"/>
  <c r="X13" i="2"/>
  <c r="J14" i="2"/>
  <c r="P14" i="2"/>
  <c r="X14" i="2"/>
  <c r="J15" i="2"/>
  <c r="P15" i="2"/>
  <c r="X15" i="2"/>
  <c r="J16" i="2"/>
  <c r="P16" i="2"/>
  <c r="X16" i="2"/>
  <c r="J17" i="2"/>
  <c r="P17" i="2"/>
  <c r="X17" i="2"/>
  <c r="J18" i="2"/>
  <c r="P18" i="2"/>
  <c r="X18" i="2"/>
  <c r="J19" i="2"/>
  <c r="P19" i="2"/>
  <c r="X19" i="2"/>
  <c r="J20" i="2"/>
  <c r="P20" i="2"/>
  <c r="X20" i="2"/>
  <c r="J22" i="2"/>
  <c r="P22" i="2"/>
  <c r="X22" i="2"/>
  <c r="J24" i="2"/>
  <c r="P24" i="2"/>
  <c r="X24" i="2"/>
  <c r="J25" i="2"/>
  <c r="P25" i="2"/>
  <c r="X25" i="2"/>
  <c r="J26" i="2"/>
  <c r="P26" i="2"/>
  <c r="X26" i="2"/>
  <c r="J27" i="2"/>
  <c r="P27" i="2"/>
  <c r="X27" i="2"/>
  <c r="J28" i="2"/>
  <c r="P28" i="2"/>
  <c r="X28" i="2"/>
  <c r="X29" i="2"/>
  <c r="J30" i="2"/>
  <c r="P30" i="2"/>
  <c r="X30" i="2"/>
  <c r="J31" i="2"/>
  <c r="P31" i="2"/>
  <c r="X31" i="2"/>
  <c r="J32" i="2"/>
  <c r="P32" i="2"/>
  <c r="X32" i="2"/>
  <c r="J33" i="2"/>
  <c r="P33" i="2"/>
  <c r="X33" i="2"/>
  <c r="J34" i="2"/>
  <c r="P34" i="2"/>
  <c r="X34" i="2"/>
  <c r="J35" i="2"/>
  <c r="P35" i="2"/>
  <c r="X35" i="2"/>
  <c r="X37" i="2"/>
  <c r="X38" i="2"/>
  <c r="X39" i="2"/>
  <c r="J40" i="2"/>
  <c r="P40" i="2"/>
  <c r="X40" i="2"/>
  <c r="J41" i="2"/>
  <c r="P41" i="2"/>
  <c r="X41" i="2"/>
  <c r="J42" i="2"/>
  <c r="P42" i="2"/>
  <c r="X42" i="2"/>
  <c r="J43" i="2"/>
  <c r="P43" i="2"/>
  <c r="X43" i="2"/>
  <c r="J44" i="2"/>
  <c r="P44" i="2"/>
  <c r="X44" i="2"/>
  <c r="J45" i="2"/>
  <c r="P45" i="2"/>
  <c r="X45" i="2"/>
  <c r="J47" i="2"/>
  <c r="P47" i="2"/>
  <c r="X47" i="2"/>
  <c r="J48" i="2"/>
  <c r="P48" i="2"/>
  <c r="X48" i="2"/>
  <c r="J49" i="2"/>
  <c r="P49" i="2"/>
  <c r="X49" i="2"/>
  <c r="J50" i="2"/>
  <c r="P50" i="2"/>
  <c r="X50" i="2"/>
  <c r="J51" i="2"/>
  <c r="P51" i="2"/>
  <c r="X51" i="2"/>
  <c r="J52" i="2"/>
  <c r="P52" i="2"/>
  <c r="X52" i="2"/>
  <c r="J53" i="2"/>
  <c r="P53" i="2"/>
  <c r="X53" i="2"/>
  <c r="J54" i="2"/>
  <c r="P54" i="2"/>
  <c r="X54" i="2"/>
  <c r="J55" i="2"/>
  <c r="P55" i="2"/>
  <c r="X55" i="2"/>
  <c r="J57" i="2"/>
  <c r="P57" i="2"/>
  <c r="X57" i="2"/>
  <c r="X58" i="2"/>
  <c r="X59" i="2"/>
  <c r="J60" i="2"/>
  <c r="P60" i="2"/>
  <c r="X60" i="2"/>
  <c r="J61" i="2"/>
  <c r="P61" i="2"/>
  <c r="X61" i="2"/>
  <c r="J62" i="2"/>
  <c r="P62" i="2"/>
  <c r="X62" i="2"/>
  <c r="J63" i="2"/>
  <c r="P63" i="2"/>
  <c r="X63" i="2"/>
  <c r="J64" i="2"/>
  <c r="P64" i="2"/>
  <c r="X64" i="2"/>
  <c r="J65" i="2"/>
  <c r="P65" i="2"/>
  <c r="X65" i="2"/>
  <c r="J67" i="2"/>
  <c r="P67" i="2"/>
  <c r="X67" i="2"/>
  <c r="X68" i="2"/>
  <c r="J69" i="2"/>
  <c r="P69" i="2"/>
  <c r="X69" i="2"/>
  <c r="J70" i="2"/>
  <c r="P70" i="2"/>
  <c r="X70" i="2"/>
  <c r="J71" i="2"/>
  <c r="P71" i="2"/>
  <c r="X71" i="2"/>
  <c r="J72" i="2"/>
  <c r="P72" i="2"/>
  <c r="X72" i="2"/>
  <c r="J73" i="2"/>
  <c r="P73" i="2"/>
  <c r="X73" i="2"/>
  <c r="J74" i="2"/>
  <c r="P74" i="2"/>
  <c r="X74" i="2"/>
  <c r="J75" i="2"/>
  <c r="P75" i="2"/>
  <c r="X75" i="2"/>
  <c r="J76" i="2"/>
  <c r="P76" i="2"/>
  <c r="X76" i="2"/>
  <c r="J77" i="2"/>
  <c r="P77" i="2"/>
  <c r="X77" i="2"/>
  <c r="J78" i="2"/>
  <c r="P78" i="2"/>
  <c r="X78" i="2"/>
  <c r="J79" i="2"/>
  <c r="P79" i="2"/>
  <c r="X79" i="2"/>
  <c r="J80" i="2"/>
  <c r="P80" i="2"/>
  <c r="X80" i="2"/>
  <c r="J81" i="2"/>
  <c r="P81" i="2"/>
  <c r="X81" i="2"/>
  <c r="J82" i="2"/>
  <c r="P82" i="2"/>
  <c r="X82" i="2"/>
  <c r="J83" i="2"/>
  <c r="P83" i="2"/>
  <c r="X83" i="2"/>
  <c r="J84" i="2"/>
  <c r="P84" i="2"/>
  <c r="X84" i="2"/>
  <c r="J86" i="2"/>
  <c r="P86" i="2"/>
  <c r="X86" i="2"/>
  <c r="J87" i="2"/>
  <c r="P87" i="2"/>
  <c r="X87" i="2"/>
  <c r="J88" i="2"/>
  <c r="P88" i="2"/>
  <c r="X88" i="2"/>
  <c r="J89" i="2"/>
  <c r="P89" i="2"/>
  <c r="X89" i="2"/>
  <c r="J90" i="2"/>
  <c r="P90" i="2"/>
  <c r="X90" i="2"/>
  <c r="J91" i="2"/>
  <c r="P91" i="2"/>
  <c r="X91" i="2"/>
  <c r="X93" i="2"/>
  <c r="J94" i="2"/>
  <c r="P94" i="2"/>
  <c r="X94" i="2"/>
  <c r="J95" i="2"/>
  <c r="P95" i="2"/>
  <c r="X95" i="2"/>
  <c r="J96" i="2"/>
  <c r="P96" i="2"/>
  <c r="X96" i="2"/>
  <c r="J97" i="2"/>
  <c r="P97" i="2"/>
  <c r="X97" i="2"/>
  <c r="J98" i="2"/>
  <c r="P98" i="2"/>
  <c r="X98" i="2"/>
  <c r="J99" i="2"/>
  <c r="P99" i="2"/>
  <c r="X99" i="2"/>
  <c r="J100" i="2"/>
  <c r="P100" i="2"/>
  <c r="X100" i="2"/>
  <c r="J101" i="2"/>
  <c r="P101" i="2"/>
  <c r="X101" i="2"/>
  <c r="J102" i="2"/>
  <c r="P102" i="2"/>
  <c r="X102" i="2"/>
  <c r="J103" i="2"/>
  <c r="P103" i="2"/>
  <c r="X103" i="2"/>
  <c r="J104" i="2"/>
  <c r="P104" i="2"/>
  <c r="X104" i="2"/>
  <c r="J105" i="2"/>
  <c r="P105" i="2"/>
  <c r="T105" i="2"/>
  <c r="X105" i="2"/>
  <c r="J106" i="2"/>
  <c r="P106" i="2"/>
  <c r="X106" i="2"/>
  <c r="J107" i="2"/>
  <c r="P107" i="2"/>
  <c r="X107" i="2"/>
  <c r="J108" i="2"/>
  <c r="P108" i="2"/>
  <c r="X108" i="2"/>
  <c r="J109" i="2"/>
  <c r="P109" i="2"/>
  <c r="X109" i="2"/>
  <c r="J111" i="2"/>
  <c r="P111" i="2"/>
  <c r="X111" i="2"/>
  <c r="J112" i="2"/>
  <c r="P112" i="2"/>
  <c r="X112" i="2"/>
  <c r="J113" i="2"/>
  <c r="P113" i="2"/>
  <c r="X113" i="2"/>
  <c r="J114" i="2"/>
  <c r="P114" i="2"/>
  <c r="X114" i="2"/>
  <c r="J115" i="2"/>
  <c r="P115" i="2"/>
  <c r="X115" i="2"/>
  <c r="J116" i="2"/>
  <c r="P116" i="2"/>
  <c r="X116" i="2"/>
  <c r="J117" i="2"/>
  <c r="P117" i="2"/>
  <c r="X117" i="2"/>
  <c r="J119" i="2"/>
  <c r="P119" i="2"/>
  <c r="X119" i="2"/>
  <c r="J120" i="2"/>
  <c r="P120" i="2"/>
  <c r="X120" i="2"/>
  <c r="J121" i="2"/>
  <c r="P121" i="2"/>
  <c r="X121" i="2"/>
  <c r="J122" i="2"/>
  <c r="P122" i="2"/>
  <c r="X122" i="2"/>
  <c r="J123" i="2"/>
  <c r="P123" i="2"/>
  <c r="X123" i="2"/>
  <c r="J124" i="2"/>
  <c r="P124" i="2"/>
  <c r="X124" i="2"/>
  <c r="J126" i="2"/>
  <c r="P126" i="2"/>
  <c r="X126" i="2"/>
  <c r="J127" i="2"/>
  <c r="P127" i="2"/>
  <c r="X127" i="2"/>
  <c r="J128" i="2"/>
  <c r="P128" i="2"/>
  <c r="X128" i="2"/>
  <c r="J129" i="2"/>
  <c r="P129" i="2"/>
  <c r="X129" i="2"/>
  <c r="J130" i="2"/>
  <c r="P130" i="2"/>
  <c r="X130" i="2"/>
  <c r="J131" i="2"/>
  <c r="P131" i="2"/>
  <c r="X131" i="2"/>
  <c r="J132" i="2"/>
  <c r="P132" i="2"/>
  <c r="X132" i="2"/>
  <c r="X134" i="2"/>
  <c r="J135" i="2"/>
  <c r="P135" i="2"/>
  <c r="X135" i="2"/>
  <c r="J136" i="2"/>
  <c r="P136" i="2"/>
  <c r="X136" i="2"/>
  <c r="J137" i="2"/>
  <c r="P137" i="2"/>
  <c r="X137" i="2"/>
  <c r="J138" i="2"/>
  <c r="P138" i="2"/>
  <c r="X138" i="2"/>
  <c r="J139" i="2"/>
  <c r="P139" i="2"/>
  <c r="X139" i="2"/>
  <c r="J140" i="2"/>
  <c r="P140" i="2"/>
  <c r="X140" i="2"/>
  <c r="J141" i="2"/>
  <c r="P141" i="2"/>
  <c r="X141" i="2"/>
  <c r="J142" i="2"/>
  <c r="P142" i="2"/>
  <c r="X142" i="2"/>
  <c r="J143" i="2"/>
  <c r="P143" i="2"/>
  <c r="X143" i="2"/>
  <c r="J144" i="2"/>
  <c r="P144" i="2"/>
  <c r="X144" i="2"/>
  <c r="J145" i="2"/>
  <c r="P145" i="2"/>
  <c r="X145" i="2"/>
  <c r="J146" i="2"/>
  <c r="P146" i="2"/>
  <c r="X146" i="2"/>
  <c r="J147" i="2"/>
  <c r="P147" i="2"/>
  <c r="X147" i="2"/>
  <c r="J148" i="2"/>
  <c r="P148" i="2"/>
  <c r="X148" i="2"/>
  <c r="J149" i="2"/>
  <c r="P149" i="2"/>
  <c r="X149" i="2"/>
  <c r="J150" i="2"/>
  <c r="P150" i="2"/>
  <c r="X150" i="2"/>
  <c r="J151" i="2"/>
  <c r="P151" i="2"/>
  <c r="X151" i="2"/>
  <c r="J152" i="2"/>
  <c r="P152" i="2"/>
  <c r="X152" i="2"/>
  <c r="J153" i="2"/>
  <c r="P153" i="2"/>
  <c r="X153" i="2"/>
  <c r="K5" i="12"/>
  <c r="K6" i="12"/>
  <c r="K7" i="12"/>
  <c r="K8" i="12"/>
  <c r="K9" i="12"/>
  <c r="K10" i="12"/>
  <c r="K11" i="12"/>
  <c r="X154" i="2"/>
  <c r="J155" i="2"/>
  <c r="P155" i="2"/>
  <c r="X155" i="2"/>
  <c r="J157" i="2"/>
  <c r="P157" i="2"/>
  <c r="T157" i="2"/>
  <c r="X157" i="2"/>
  <c r="X158" i="2"/>
  <c r="X217" i="2"/>
  <c r="Y30" i="2"/>
  <c r="G162" i="7"/>
  <c r="G161" i="7"/>
  <c r="P56" i="2"/>
  <c r="J56" i="2"/>
  <c r="J66" i="2"/>
  <c r="Y107" i="2"/>
  <c r="Y168" i="2"/>
  <c r="J85" i="2"/>
  <c r="Y214" i="2"/>
  <c r="L217" i="18"/>
  <c r="J216" i="18"/>
  <c r="J217" i="18"/>
  <c r="I216" i="18"/>
  <c r="K216" i="18"/>
  <c r="K215" i="18"/>
  <c r="K214" i="18"/>
  <c r="K213" i="18"/>
  <c r="K212" i="18"/>
  <c r="K211" i="18"/>
  <c r="K210" i="18"/>
  <c r="L209" i="18"/>
  <c r="K209" i="18"/>
  <c r="L208" i="18"/>
  <c r="K208" i="18"/>
  <c r="M207" i="18"/>
  <c r="N207" i="18"/>
  <c r="L207" i="18"/>
  <c r="K207" i="18"/>
  <c r="M206" i="18"/>
  <c r="N206" i="18"/>
  <c r="L206" i="18"/>
  <c r="K206" i="18"/>
  <c r="M205" i="18"/>
  <c r="N205" i="18"/>
  <c r="L205" i="18"/>
  <c r="K205" i="18"/>
  <c r="M204" i="18"/>
  <c r="N204" i="18"/>
  <c r="L204" i="18"/>
  <c r="K204" i="18"/>
  <c r="L203" i="18"/>
  <c r="K203" i="18"/>
  <c r="L202" i="18"/>
  <c r="K202" i="18"/>
  <c r="L201" i="18"/>
  <c r="K201" i="18"/>
  <c r="L200" i="18"/>
  <c r="K200" i="18"/>
  <c r="M199" i="18"/>
  <c r="N199" i="18"/>
  <c r="L199" i="18"/>
  <c r="K199" i="18"/>
  <c r="L198" i="18"/>
  <c r="K198" i="18"/>
  <c r="L197" i="18"/>
  <c r="K197" i="18"/>
  <c r="L196" i="18"/>
  <c r="K196" i="18"/>
  <c r="L195" i="18"/>
  <c r="K195" i="18"/>
  <c r="L194" i="18"/>
  <c r="K194" i="18"/>
  <c r="L193" i="18"/>
  <c r="K193" i="18"/>
  <c r="M192" i="18"/>
  <c r="N192" i="18"/>
  <c r="L192" i="18"/>
  <c r="K192" i="18"/>
  <c r="L191" i="18"/>
  <c r="K191" i="18"/>
  <c r="L190" i="18"/>
  <c r="K190" i="18"/>
  <c r="L189" i="18"/>
  <c r="K189" i="18"/>
  <c r="L188" i="18"/>
  <c r="K188" i="18"/>
  <c r="L187" i="18"/>
  <c r="K187" i="18"/>
  <c r="L186" i="18"/>
  <c r="K186" i="18"/>
  <c r="L185" i="18"/>
  <c r="K185" i="18"/>
  <c r="L184" i="18"/>
  <c r="K184" i="18"/>
  <c r="L183" i="18"/>
  <c r="K183" i="18"/>
  <c r="L182" i="18"/>
  <c r="K182" i="18"/>
  <c r="L181" i="18"/>
  <c r="K181" i="18"/>
  <c r="L180" i="18"/>
  <c r="K180" i="18"/>
  <c r="L179" i="18"/>
  <c r="K179" i="18"/>
  <c r="L178" i="18"/>
  <c r="K178" i="18"/>
  <c r="L177" i="18"/>
  <c r="K177" i="18"/>
  <c r="L176" i="18"/>
  <c r="K176" i="18"/>
  <c r="L175" i="18"/>
  <c r="K175" i="18"/>
  <c r="L174" i="18"/>
  <c r="K174" i="18"/>
  <c r="L173" i="18"/>
  <c r="K173" i="18"/>
  <c r="L172" i="18"/>
  <c r="K172" i="18"/>
  <c r="L171" i="18"/>
  <c r="K171" i="18"/>
  <c r="L170" i="18"/>
  <c r="K170" i="18"/>
  <c r="L169" i="18"/>
  <c r="K169" i="18"/>
  <c r="L168" i="18"/>
  <c r="K168" i="18"/>
  <c r="L167" i="18"/>
  <c r="K167" i="18"/>
  <c r="L166" i="18"/>
  <c r="K166" i="18"/>
  <c r="L165" i="18"/>
  <c r="K165" i="18"/>
  <c r="L164" i="18"/>
  <c r="K164" i="18"/>
  <c r="L163" i="18"/>
  <c r="K163" i="18"/>
  <c r="L162" i="18"/>
  <c r="K162" i="18"/>
  <c r="L161" i="18"/>
  <c r="K161" i="18"/>
  <c r="L160" i="18"/>
  <c r="K160" i="18"/>
  <c r="L159" i="18"/>
  <c r="K159" i="18"/>
  <c r="I158" i="18"/>
  <c r="L157" i="18"/>
  <c r="K157" i="18"/>
  <c r="M156" i="18"/>
  <c r="N156" i="18"/>
  <c r="L156" i="18"/>
  <c r="K156" i="18"/>
  <c r="L155" i="18"/>
  <c r="K155" i="18"/>
  <c r="L154" i="18"/>
  <c r="K154" i="18"/>
  <c r="L153" i="18"/>
  <c r="K153" i="18"/>
  <c r="L152" i="18"/>
  <c r="K152" i="18"/>
  <c r="L151" i="18"/>
  <c r="K151" i="18"/>
  <c r="L150" i="18"/>
  <c r="K150" i="18"/>
  <c r="L149" i="18"/>
  <c r="K149" i="18"/>
  <c r="L148" i="18"/>
  <c r="K148" i="18"/>
  <c r="L147" i="18"/>
  <c r="K147" i="18"/>
  <c r="L146" i="18"/>
  <c r="K146" i="18"/>
  <c r="L145" i="18"/>
  <c r="K145" i="18"/>
  <c r="L144" i="18"/>
  <c r="K144" i="18"/>
  <c r="L143" i="18"/>
  <c r="K143" i="18"/>
  <c r="L142" i="18"/>
  <c r="K142" i="18"/>
  <c r="L141" i="18"/>
  <c r="K141" i="18"/>
  <c r="L140" i="18"/>
  <c r="K140" i="18"/>
  <c r="L139" i="18"/>
  <c r="K139" i="18"/>
  <c r="L138" i="18"/>
  <c r="K138" i="18"/>
  <c r="L137" i="18"/>
  <c r="K137" i="18"/>
  <c r="L136" i="18"/>
  <c r="K136" i="18"/>
  <c r="L135" i="18"/>
  <c r="K135" i="18"/>
  <c r="I134" i="18"/>
  <c r="K134" i="18"/>
  <c r="M133" i="18"/>
  <c r="N133" i="18"/>
  <c r="L133" i="18"/>
  <c r="K133" i="18"/>
  <c r="L132" i="18"/>
  <c r="K132" i="18"/>
  <c r="L131" i="18"/>
  <c r="K131" i="18"/>
  <c r="M130" i="18"/>
  <c r="N130" i="18"/>
  <c r="L130" i="18"/>
  <c r="K130" i="18"/>
  <c r="L129" i="18"/>
  <c r="K129" i="18"/>
  <c r="L128" i="18"/>
  <c r="K128" i="18"/>
  <c r="L127" i="18"/>
  <c r="K127" i="18"/>
  <c r="L126" i="18"/>
  <c r="K126" i="18"/>
  <c r="M125" i="18"/>
  <c r="N125" i="18"/>
  <c r="L125" i="18"/>
  <c r="K125" i="18"/>
  <c r="L124" i="18"/>
  <c r="K124" i="18"/>
  <c r="L123" i="18"/>
  <c r="K123" i="18"/>
  <c r="L122" i="18"/>
  <c r="K122" i="18"/>
  <c r="L121" i="18"/>
  <c r="K121" i="18"/>
  <c r="L120" i="18"/>
  <c r="K120" i="18"/>
  <c r="L119" i="18"/>
  <c r="K119" i="18"/>
  <c r="M118" i="18"/>
  <c r="N118" i="18"/>
  <c r="L118" i="18"/>
  <c r="K118" i="18"/>
  <c r="L117" i="18"/>
  <c r="K117" i="18"/>
  <c r="L116" i="18"/>
  <c r="K116" i="18"/>
  <c r="L115" i="18"/>
  <c r="K115" i="18"/>
  <c r="L114" i="18"/>
  <c r="K114" i="18"/>
  <c r="L113" i="18"/>
  <c r="K113" i="18"/>
  <c r="L112" i="18"/>
  <c r="K112" i="18"/>
  <c r="L111" i="18"/>
  <c r="K111" i="18"/>
  <c r="M110" i="18"/>
  <c r="N110" i="18"/>
  <c r="L110" i="18"/>
  <c r="K110" i="18"/>
  <c r="L109" i="18"/>
  <c r="K109" i="18"/>
  <c r="L108" i="18"/>
  <c r="K108" i="18"/>
  <c r="L107" i="18"/>
  <c r="K107" i="18"/>
  <c r="L106" i="18"/>
  <c r="K106" i="18"/>
  <c r="L105" i="18"/>
  <c r="K105" i="18"/>
  <c r="L104" i="18"/>
  <c r="K104" i="18"/>
  <c r="L103" i="18"/>
  <c r="K103" i="18"/>
  <c r="L102" i="18"/>
  <c r="K102" i="18"/>
  <c r="L101" i="18"/>
  <c r="K101" i="18"/>
  <c r="L100" i="18"/>
  <c r="K100" i="18"/>
  <c r="L99" i="18"/>
  <c r="K99" i="18"/>
  <c r="L98" i="18"/>
  <c r="K98" i="18"/>
  <c r="L97" i="18"/>
  <c r="K97" i="18"/>
  <c r="L96" i="18"/>
  <c r="K96" i="18"/>
  <c r="L95" i="18"/>
  <c r="K95" i="18"/>
  <c r="L94" i="18"/>
  <c r="K94" i="18"/>
  <c r="I93" i="18"/>
  <c r="M92" i="18"/>
  <c r="N92" i="18"/>
  <c r="L92" i="18"/>
  <c r="K92" i="18"/>
  <c r="L91" i="18"/>
  <c r="K91" i="18"/>
  <c r="L90" i="18"/>
  <c r="K90" i="18"/>
  <c r="L89" i="18"/>
  <c r="K89" i="18"/>
  <c r="L88" i="18"/>
  <c r="K88" i="18"/>
  <c r="L87" i="18"/>
  <c r="K87" i="18"/>
  <c r="L86" i="18"/>
  <c r="K86" i="18"/>
  <c r="M85" i="18"/>
  <c r="N85" i="18"/>
  <c r="L85" i="18"/>
  <c r="K85" i="18"/>
  <c r="L84" i="18"/>
  <c r="K84" i="18"/>
  <c r="L83" i="18"/>
  <c r="K83" i="18"/>
  <c r="L82" i="18"/>
  <c r="K82" i="18"/>
  <c r="L81" i="18"/>
  <c r="K81" i="18"/>
  <c r="L80" i="18"/>
  <c r="K80" i="18"/>
  <c r="L79" i="18"/>
  <c r="K79" i="18"/>
  <c r="L78" i="18"/>
  <c r="K78" i="18"/>
  <c r="L77" i="18"/>
  <c r="K77" i="18"/>
  <c r="L76" i="18"/>
  <c r="K76" i="18"/>
  <c r="L75" i="18"/>
  <c r="K75" i="18"/>
  <c r="L74" i="18"/>
  <c r="K74" i="18"/>
  <c r="L73" i="18"/>
  <c r="K73" i="18"/>
  <c r="L72" i="18"/>
  <c r="K72" i="18"/>
  <c r="L71" i="18"/>
  <c r="K71" i="18"/>
  <c r="L70" i="18"/>
  <c r="K70" i="18"/>
  <c r="L69" i="18"/>
  <c r="K69" i="18"/>
  <c r="I68" i="18"/>
  <c r="K68" i="18"/>
  <c r="L67" i="18"/>
  <c r="K67" i="18"/>
  <c r="M66" i="18"/>
  <c r="N66" i="18"/>
  <c r="L66" i="18"/>
  <c r="K66" i="18"/>
  <c r="L65" i="18"/>
  <c r="K65" i="18"/>
  <c r="L64" i="18"/>
  <c r="K64" i="18"/>
  <c r="L63" i="18"/>
  <c r="K63" i="18"/>
  <c r="L62" i="18"/>
  <c r="K62" i="18"/>
  <c r="L61" i="18"/>
  <c r="K61" i="18"/>
  <c r="L60" i="18"/>
  <c r="K60" i="18"/>
  <c r="L59" i="18"/>
  <c r="K59" i="18"/>
  <c r="L58" i="18"/>
  <c r="K58" i="18"/>
  <c r="L57" i="18"/>
  <c r="K57" i="18"/>
  <c r="M56" i="18"/>
  <c r="N56" i="18"/>
  <c r="L56" i="18"/>
  <c r="K56" i="18"/>
  <c r="L55" i="18"/>
  <c r="K55" i="18"/>
  <c r="L54" i="18"/>
  <c r="K54" i="18"/>
  <c r="L53" i="18"/>
  <c r="K53" i="18"/>
  <c r="L52" i="18"/>
  <c r="K52" i="18"/>
  <c r="L51" i="18"/>
  <c r="K51" i="18"/>
  <c r="L50" i="18"/>
  <c r="K50" i="18"/>
  <c r="L49" i="18"/>
  <c r="K49" i="18"/>
  <c r="L48" i="18"/>
  <c r="K48" i="18"/>
  <c r="L47" i="18"/>
  <c r="K47" i="18"/>
  <c r="M46" i="18"/>
  <c r="N46" i="18"/>
  <c r="L46" i="18"/>
  <c r="K46" i="18"/>
  <c r="L45" i="18"/>
  <c r="K45" i="18"/>
  <c r="L44" i="18"/>
  <c r="K44" i="18"/>
  <c r="L43" i="18"/>
  <c r="K43" i="18"/>
  <c r="L42" i="18"/>
  <c r="K42" i="18"/>
  <c r="L41" i="18"/>
  <c r="K41" i="18"/>
  <c r="L40" i="18"/>
  <c r="K40" i="18"/>
  <c r="L39" i="18"/>
  <c r="K39" i="18"/>
  <c r="L38" i="18"/>
  <c r="K38" i="18"/>
  <c r="L37" i="18"/>
  <c r="K37" i="18"/>
  <c r="M36" i="18"/>
  <c r="N36" i="18"/>
  <c r="L36" i="18"/>
  <c r="K36" i="18"/>
  <c r="L35" i="18"/>
  <c r="K35" i="18"/>
  <c r="L34" i="18"/>
  <c r="K34" i="18"/>
  <c r="L33" i="18"/>
  <c r="K33" i="18"/>
  <c r="L32" i="18"/>
  <c r="K32" i="18"/>
  <c r="L31" i="18"/>
  <c r="K31" i="18"/>
  <c r="L30" i="18"/>
  <c r="K30" i="18"/>
  <c r="L29" i="18"/>
  <c r="K29" i="18"/>
  <c r="L28" i="18"/>
  <c r="K28" i="18"/>
  <c r="L27" i="18"/>
  <c r="K27" i="18"/>
  <c r="L26" i="18"/>
  <c r="K26" i="18"/>
  <c r="L25" i="18"/>
  <c r="K25" i="18"/>
  <c r="L24" i="18"/>
  <c r="K24" i="18"/>
  <c r="M23" i="18"/>
  <c r="N23" i="18"/>
  <c r="L23" i="18"/>
  <c r="K23" i="18"/>
  <c r="L22" i="18"/>
  <c r="K22" i="18"/>
  <c r="M21" i="18"/>
  <c r="N21" i="18"/>
  <c r="L21" i="18"/>
  <c r="K21" i="18"/>
  <c r="M20" i="18"/>
  <c r="N20" i="18"/>
  <c r="L20" i="18"/>
  <c r="K20" i="18"/>
  <c r="L19" i="18"/>
  <c r="K19" i="18"/>
  <c r="L18" i="18"/>
  <c r="K18" i="18"/>
  <c r="L17" i="18"/>
  <c r="K17" i="18"/>
  <c r="L16" i="18"/>
  <c r="K16" i="18"/>
  <c r="L15" i="18"/>
  <c r="K15" i="18"/>
  <c r="L14" i="18"/>
  <c r="K14" i="18"/>
  <c r="L13" i="18"/>
  <c r="K13" i="18"/>
  <c r="L12" i="18"/>
  <c r="K12" i="18"/>
  <c r="L11" i="18"/>
  <c r="K11" i="18"/>
  <c r="L10" i="18"/>
  <c r="K10" i="18"/>
  <c r="L9" i="18"/>
  <c r="K9" i="18"/>
  <c r="L8" i="18"/>
  <c r="K8" i="18"/>
  <c r="L7" i="18"/>
  <c r="K7" i="18"/>
  <c r="L6" i="18"/>
  <c r="K6" i="18"/>
  <c r="J3" i="18"/>
  <c r="L134" i="18"/>
  <c r="I217" i="18"/>
  <c r="K217" i="18"/>
  <c r="L93" i="18"/>
  <c r="L68" i="18"/>
  <c r="L158" i="18"/>
  <c r="K93" i="18"/>
  <c r="K158" i="18"/>
  <c r="I3" i="18"/>
  <c r="K3" i="18"/>
  <c r="O68" i="2"/>
  <c r="P215" i="2"/>
  <c r="P213" i="2"/>
  <c r="P212" i="2"/>
  <c r="P211" i="2"/>
  <c r="P210" i="2"/>
  <c r="P207" i="2"/>
  <c r="P206" i="2"/>
  <c r="P205" i="2"/>
  <c r="P204" i="2"/>
  <c r="P203" i="2"/>
  <c r="P199" i="2"/>
  <c r="P192" i="2"/>
  <c r="P156" i="2"/>
  <c r="P154" i="2"/>
  <c r="P133" i="2"/>
  <c r="P125" i="2"/>
  <c r="P118" i="2"/>
  <c r="P110" i="2"/>
  <c r="P92" i="2"/>
  <c r="P85" i="2"/>
  <c r="P66" i="2"/>
  <c r="P46" i="2"/>
  <c r="P36" i="2"/>
  <c r="P23" i="2"/>
  <c r="P21" i="2"/>
  <c r="J215" i="2"/>
  <c r="J213" i="2"/>
  <c r="J212" i="2"/>
  <c r="J211" i="2"/>
  <c r="J210" i="2"/>
  <c r="J207" i="2"/>
  <c r="J206" i="2"/>
  <c r="J205" i="2"/>
  <c r="J204" i="2"/>
  <c r="J203" i="2"/>
  <c r="J199" i="2"/>
  <c r="J192" i="2"/>
  <c r="J156" i="2"/>
  <c r="J154" i="2"/>
  <c r="J133" i="2"/>
  <c r="J125" i="2"/>
  <c r="J118" i="2"/>
  <c r="J110" i="2"/>
  <c r="J92" i="2"/>
  <c r="J46" i="2"/>
  <c r="J36" i="2"/>
  <c r="J23" i="2"/>
  <c r="J21" i="2"/>
  <c r="J134" i="2"/>
  <c r="P93" i="2"/>
  <c r="J93" i="2"/>
  <c r="P134" i="2"/>
  <c r="P158" i="2"/>
  <c r="J158" i="2"/>
  <c r="J68" i="2"/>
  <c r="P68" i="2"/>
  <c r="Y197" i="2"/>
  <c r="Y196" i="2"/>
  <c r="Y169" i="2"/>
  <c r="Y105" i="2"/>
  <c r="Y194" i="2"/>
  <c r="Y151" i="2"/>
  <c r="Y150" i="2"/>
  <c r="N68" i="2"/>
  <c r="Y173" i="2"/>
  <c r="Y37" i="2"/>
  <c r="Y6" i="2"/>
  <c r="M215" i="19"/>
  <c r="L215" i="19"/>
  <c r="K215" i="19"/>
  <c r="J215" i="19"/>
  <c r="I215" i="19"/>
  <c r="H215" i="19"/>
  <c r="G215" i="19"/>
  <c r="M214" i="19"/>
  <c r="L214" i="19"/>
  <c r="K214" i="19"/>
  <c r="J214" i="19"/>
  <c r="I214" i="19"/>
  <c r="H214" i="19"/>
  <c r="G214" i="19"/>
  <c r="M213" i="19"/>
  <c r="L213" i="19"/>
  <c r="K213" i="19"/>
  <c r="J213" i="19"/>
  <c r="I213" i="19"/>
  <c r="H213" i="19"/>
  <c r="G213" i="19"/>
  <c r="M212" i="19"/>
  <c r="L212" i="19"/>
  <c r="K212" i="19"/>
  <c r="J212" i="19"/>
  <c r="I212" i="19"/>
  <c r="H212" i="19"/>
  <c r="G212" i="19"/>
  <c r="M211" i="19"/>
  <c r="L211" i="19"/>
  <c r="K211" i="19"/>
  <c r="J211" i="19"/>
  <c r="I211" i="19"/>
  <c r="H211" i="19"/>
  <c r="G211" i="19"/>
  <c r="M210" i="19"/>
  <c r="L210" i="19"/>
  <c r="K210" i="19"/>
  <c r="J210" i="19"/>
  <c r="I210" i="19"/>
  <c r="H210" i="19"/>
  <c r="G210" i="19"/>
  <c r="M209" i="19"/>
  <c r="L209" i="19"/>
  <c r="K209" i="19"/>
  <c r="J209" i="19"/>
  <c r="I209" i="19"/>
  <c r="H209" i="19"/>
  <c r="G209" i="19"/>
  <c r="M208" i="19"/>
  <c r="L208" i="19"/>
  <c r="K208" i="19"/>
  <c r="J208" i="19"/>
  <c r="I208" i="19"/>
  <c r="H208" i="19"/>
  <c r="G208" i="19"/>
  <c r="M203" i="19"/>
  <c r="L203" i="19"/>
  <c r="K203" i="19"/>
  <c r="J203" i="19"/>
  <c r="I203" i="19"/>
  <c r="H203" i="19"/>
  <c r="G203" i="19"/>
  <c r="M202" i="19"/>
  <c r="L202" i="19"/>
  <c r="K202" i="19"/>
  <c r="J202" i="19"/>
  <c r="I202" i="19"/>
  <c r="H202" i="19"/>
  <c r="G202" i="19"/>
  <c r="M201" i="19"/>
  <c r="L201" i="19"/>
  <c r="K201" i="19"/>
  <c r="J201" i="19"/>
  <c r="I201" i="19"/>
  <c r="H201" i="19"/>
  <c r="G201" i="19"/>
  <c r="M200" i="19"/>
  <c r="L200" i="19"/>
  <c r="K200" i="19"/>
  <c r="J200" i="19"/>
  <c r="I200" i="19"/>
  <c r="H200" i="19"/>
  <c r="G200" i="19"/>
  <c r="M198" i="19"/>
  <c r="L198" i="19"/>
  <c r="K198" i="19"/>
  <c r="J198" i="19"/>
  <c r="I198" i="19"/>
  <c r="H198" i="19"/>
  <c r="G198" i="19"/>
  <c r="M197" i="19"/>
  <c r="L197" i="19"/>
  <c r="K197" i="19"/>
  <c r="J197" i="19"/>
  <c r="I197" i="19"/>
  <c r="H197" i="19"/>
  <c r="G197" i="19"/>
  <c r="M196" i="19"/>
  <c r="L196" i="19"/>
  <c r="K196" i="19"/>
  <c r="J196" i="19"/>
  <c r="I196" i="19"/>
  <c r="H196" i="19"/>
  <c r="G196" i="19"/>
  <c r="M195" i="19"/>
  <c r="L195" i="19"/>
  <c r="K195" i="19"/>
  <c r="J195" i="19"/>
  <c r="I195" i="19"/>
  <c r="H195" i="19"/>
  <c r="G195" i="19"/>
  <c r="M194" i="19"/>
  <c r="L194" i="19"/>
  <c r="K194" i="19"/>
  <c r="J194" i="19"/>
  <c r="I194" i="19"/>
  <c r="H194" i="19"/>
  <c r="G194" i="19"/>
  <c r="M193" i="19"/>
  <c r="L193" i="19"/>
  <c r="K193" i="19"/>
  <c r="J193" i="19"/>
  <c r="I193" i="19"/>
  <c r="H193" i="19"/>
  <c r="G193" i="19"/>
  <c r="M191" i="19"/>
  <c r="L191" i="19"/>
  <c r="K191" i="19"/>
  <c r="J191" i="19"/>
  <c r="I191" i="19"/>
  <c r="H191" i="19"/>
  <c r="G191" i="19"/>
  <c r="M190" i="19"/>
  <c r="L190" i="19"/>
  <c r="K190" i="19"/>
  <c r="J190" i="19"/>
  <c r="I190" i="19"/>
  <c r="H190" i="19"/>
  <c r="G190" i="19"/>
  <c r="M189" i="19"/>
  <c r="L189" i="19"/>
  <c r="K189" i="19"/>
  <c r="J189" i="19"/>
  <c r="I189" i="19"/>
  <c r="H189" i="19"/>
  <c r="G189" i="19"/>
  <c r="M188" i="19"/>
  <c r="L188" i="19"/>
  <c r="K188" i="19"/>
  <c r="J188" i="19"/>
  <c r="I188" i="19"/>
  <c r="H188" i="19"/>
  <c r="G188" i="19"/>
  <c r="M187" i="19"/>
  <c r="L187" i="19"/>
  <c r="K187" i="19"/>
  <c r="J187" i="19"/>
  <c r="I187" i="19"/>
  <c r="H187" i="19"/>
  <c r="G187" i="19"/>
  <c r="M186" i="19"/>
  <c r="L186" i="19"/>
  <c r="K186" i="19"/>
  <c r="J186" i="19"/>
  <c r="I186" i="19"/>
  <c r="H186" i="19"/>
  <c r="G186" i="19"/>
  <c r="M185" i="19"/>
  <c r="L185" i="19"/>
  <c r="K185" i="19"/>
  <c r="J185" i="19"/>
  <c r="I185" i="19"/>
  <c r="H185" i="19"/>
  <c r="G185" i="19"/>
  <c r="M184" i="19"/>
  <c r="L184" i="19"/>
  <c r="K184" i="19"/>
  <c r="J184" i="19"/>
  <c r="I184" i="19"/>
  <c r="H184" i="19"/>
  <c r="G184" i="19"/>
  <c r="M183" i="19"/>
  <c r="L183" i="19"/>
  <c r="K183" i="19"/>
  <c r="J183" i="19"/>
  <c r="I183" i="19"/>
  <c r="H183" i="19"/>
  <c r="G183" i="19"/>
  <c r="M182" i="19"/>
  <c r="L182" i="19"/>
  <c r="K182" i="19"/>
  <c r="J182" i="19"/>
  <c r="I182" i="19"/>
  <c r="H182" i="19"/>
  <c r="G182" i="19"/>
  <c r="M181" i="19"/>
  <c r="L181" i="19"/>
  <c r="K181" i="19"/>
  <c r="J181" i="19"/>
  <c r="I181" i="19"/>
  <c r="H181" i="19"/>
  <c r="G181" i="19"/>
  <c r="M180" i="19"/>
  <c r="L180" i="19"/>
  <c r="K180" i="19"/>
  <c r="J180" i="19"/>
  <c r="I180" i="19"/>
  <c r="H180" i="19"/>
  <c r="G180" i="19"/>
  <c r="M179" i="19"/>
  <c r="L179" i="19"/>
  <c r="K179" i="19"/>
  <c r="J179" i="19"/>
  <c r="I179" i="19"/>
  <c r="H179" i="19"/>
  <c r="G179" i="19"/>
  <c r="M178" i="19"/>
  <c r="L178" i="19"/>
  <c r="K178" i="19"/>
  <c r="J178" i="19"/>
  <c r="I178" i="19"/>
  <c r="H178" i="19"/>
  <c r="G178" i="19"/>
  <c r="M177" i="19"/>
  <c r="L177" i="19"/>
  <c r="K177" i="19"/>
  <c r="J177" i="19"/>
  <c r="I177" i="19"/>
  <c r="H177" i="19"/>
  <c r="G177" i="19"/>
  <c r="M176" i="19"/>
  <c r="L176" i="19"/>
  <c r="K176" i="19"/>
  <c r="J176" i="19"/>
  <c r="I176" i="19"/>
  <c r="H176" i="19"/>
  <c r="G176" i="19"/>
  <c r="M175" i="19"/>
  <c r="L175" i="19"/>
  <c r="K175" i="19"/>
  <c r="J175" i="19"/>
  <c r="I175" i="19"/>
  <c r="H175" i="19"/>
  <c r="G175" i="19"/>
  <c r="M174" i="19"/>
  <c r="L174" i="19"/>
  <c r="K174" i="19"/>
  <c r="J174" i="19"/>
  <c r="I174" i="19"/>
  <c r="H174" i="19"/>
  <c r="G174" i="19"/>
  <c r="M173" i="19"/>
  <c r="L173" i="19"/>
  <c r="K173" i="19"/>
  <c r="J173" i="19"/>
  <c r="I173" i="19"/>
  <c r="H173" i="19"/>
  <c r="G173" i="19"/>
  <c r="M172" i="19"/>
  <c r="L172" i="19"/>
  <c r="K172" i="19"/>
  <c r="J172" i="19"/>
  <c r="I172" i="19"/>
  <c r="H172" i="19"/>
  <c r="G172" i="19"/>
  <c r="M171" i="19"/>
  <c r="L171" i="19"/>
  <c r="K171" i="19"/>
  <c r="J171" i="19"/>
  <c r="I171" i="19"/>
  <c r="H171" i="19"/>
  <c r="G171" i="19"/>
  <c r="M170" i="19"/>
  <c r="L170" i="19"/>
  <c r="K170" i="19"/>
  <c r="J170" i="19"/>
  <c r="I170" i="19"/>
  <c r="H170" i="19"/>
  <c r="G170" i="19"/>
  <c r="M169" i="19"/>
  <c r="L169" i="19"/>
  <c r="K169" i="19"/>
  <c r="J169" i="19"/>
  <c r="I169" i="19"/>
  <c r="H169" i="19"/>
  <c r="G169" i="19"/>
  <c r="M168" i="19"/>
  <c r="L168" i="19"/>
  <c r="K168" i="19"/>
  <c r="J168" i="19"/>
  <c r="I168" i="19"/>
  <c r="H168" i="19"/>
  <c r="G168" i="19"/>
  <c r="F168" i="19"/>
  <c r="M167" i="19"/>
  <c r="L167" i="19"/>
  <c r="K167" i="19"/>
  <c r="J167" i="19"/>
  <c r="I167" i="19"/>
  <c r="H167" i="19"/>
  <c r="G167" i="19"/>
  <c r="M166" i="19"/>
  <c r="L166" i="19"/>
  <c r="K166" i="19"/>
  <c r="J166" i="19"/>
  <c r="I166" i="19"/>
  <c r="H166" i="19"/>
  <c r="G166" i="19"/>
  <c r="M165" i="19"/>
  <c r="L165" i="19"/>
  <c r="K165" i="19"/>
  <c r="J165" i="19"/>
  <c r="I165" i="19"/>
  <c r="H165" i="19"/>
  <c r="G165" i="19"/>
  <c r="M164" i="19"/>
  <c r="L164" i="19"/>
  <c r="K164" i="19"/>
  <c r="J164" i="19"/>
  <c r="I164" i="19"/>
  <c r="H164" i="19"/>
  <c r="G164" i="19"/>
  <c r="M163" i="19"/>
  <c r="L163" i="19"/>
  <c r="K163" i="19"/>
  <c r="J163" i="19"/>
  <c r="I163" i="19"/>
  <c r="H163" i="19"/>
  <c r="G163" i="19"/>
  <c r="M162" i="19"/>
  <c r="L162" i="19"/>
  <c r="K162" i="19"/>
  <c r="J162" i="19"/>
  <c r="I162" i="19"/>
  <c r="H162" i="19"/>
  <c r="G162" i="19"/>
  <c r="M161" i="19"/>
  <c r="L161" i="19"/>
  <c r="K161" i="19"/>
  <c r="J161" i="19"/>
  <c r="I161" i="19"/>
  <c r="H161" i="19"/>
  <c r="G161" i="19"/>
  <c r="M160" i="19"/>
  <c r="L160" i="19"/>
  <c r="K160" i="19"/>
  <c r="J160" i="19"/>
  <c r="I160" i="19"/>
  <c r="H160" i="19"/>
  <c r="G160" i="19"/>
  <c r="M159" i="19"/>
  <c r="L159" i="19"/>
  <c r="K159" i="19"/>
  <c r="J159" i="19"/>
  <c r="I159" i="19"/>
  <c r="H159" i="19"/>
  <c r="G159" i="19"/>
  <c r="M157" i="19"/>
  <c r="L157" i="19"/>
  <c r="K157" i="19"/>
  <c r="J157" i="19"/>
  <c r="I157" i="19"/>
  <c r="H157" i="19"/>
  <c r="G157" i="19"/>
  <c r="M155" i="19"/>
  <c r="L155" i="19"/>
  <c r="K155" i="19"/>
  <c r="J155" i="19"/>
  <c r="I155" i="19"/>
  <c r="H155" i="19"/>
  <c r="G155" i="19"/>
  <c r="M154" i="19"/>
  <c r="L154" i="19"/>
  <c r="K154" i="19"/>
  <c r="J154" i="19"/>
  <c r="I154" i="19"/>
  <c r="H154" i="19"/>
  <c r="G154" i="19"/>
  <c r="M153" i="19"/>
  <c r="L153" i="19"/>
  <c r="K153" i="19"/>
  <c r="J153" i="19"/>
  <c r="I153" i="19"/>
  <c r="H153" i="19"/>
  <c r="G153" i="19"/>
  <c r="M152" i="19"/>
  <c r="L152" i="19"/>
  <c r="K152" i="19"/>
  <c r="J152" i="19"/>
  <c r="I152" i="19"/>
  <c r="H152" i="19"/>
  <c r="G152" i="19"/>
  <c r="M151" i="19"/>
  <c r="L151" i="19"/>
  <c r="K151" i="19"/>
  <c r="J151" i="19"/>
  <c r="I151" i="19"/>
  <c r="H151" i="19"/>
  <c r="G151" i="19"/>
  <c r="M150" i="19"/>
  <c r="L150" i="19"/>
  <c r="K150" i="19"/>
  <c r="J150" i="19"/>
  <c r="I150" i="19"/>
  <c r="H150" i="19"/>
  <c r="G150" i="19"/>
  <c r="M149" i="19"/>
  <c r="L149" i="19"/>
  <c r="K149" i="19"/>
  <c r="J149" i="19"/>
  <c r="I149" i="19"/>
  <c r="H149" i="19"/>
  <c r="G149" i="19"/>
  <c r="M148" i="19"/>
  <c r="L148" i="19"/>
  <c r="K148" i="19"/>
  <c r="J148" i="19"/>
  <c r="I148" i="19"/>
  <c r="H148" i="19"/>
  <c r="G148" i="19"/>
  <c r="M147" i="19"/>
  <c r="L147" i="19"/>
  <c r="K147" i="19"/>
  <c r="J147" i="19"/>
  <c r="I147" i="19"/>
  <c r="H147" i="19"/>
  <c r="G147" i="19"/>
  <c r="M146" i="19"/>
  <c r="L146" i="19"/>
  <c r="K146" i="19"/>
  <c r="J146" i="19"/>
  <c r="I146" i="19"/>
  <c r="H146" i="19"/>
  <c r="G146" i="19"/>
  <c r="M145" i="19"/>
  <c r="L145" i="19"/>
  <c r="K145" i="19"/>
  <c r="J145" i="19"/>
  <c r="I145" i="19"/>
  <c r="H145" i="19"/>
  <c r="G145" i="19"/>
  <c r="M144" i="19"/>
  <c r="L144" i="19"/>
  <c r="K144" i="19"/>
  <c r="J144" i="19"/>
  <c r="I144" i="19"/>
  <c r="H144" i="19"/>
  <c r="G144" i="19"/>
  <c r="M143" i="19"/>
  <c r="L143" i="19"/>
  <c r="K143" i="19"/>
  <c r="J143" i="19"/>
  <c r="I143" i="19"/>
  <c r="H143" i="19"/>
  <c r="G143" i="19"/>
  <c r="M142" i="19"/>
  <c r="L142" i="19"/>
  <c r="K142" i="19"/>
  <c r="J142" i="19"/>
  <c r="I142" i="19"/>
  <c r="H142" i="19"/>
  <c r="G142" i="19"/>
  <c r="M141" i="19"/>
  <c r="L141" i="19"/>
  <c r="K141" i="19"/>
  <c r="J141" i="19"/>
  <c r="I141" i="19"/>
  <c r="H141" i="19"/>
  <c r="G141" i="19"/>
  <c r="M140" i="19"/>
  <c r="L140" i="19"/>
  <c r="K140" i="19"/>
  <c r="J140" i="19"/>
  <c r="I140" i="19"/>
  <c r="H140" i="19"/>
  <c r="G140" i="19"/>
  <c r="M139" i="19"/>
  <c r="L139" i="19"/>
  <c r="K139" i="19"/>
  <c r="J139" i="19"/>
  <c r="I139" i="19"/>
  <c r="H139" i="19"/>
  <c r="G139" i="19"/>
  <c r="M138" i="19"/>
  <c r="L138" i="19"/>
  <c r="K138" i="19"/>
  <c r="J138" i="19"/>
  <c r="I138" i="19"/>
  <c r="H138" i="19"/>
  <c r="G138" i="19"/>
  <c r="M137" i="19"/>
  <c r="L137" i="19"/>
  <c r="K137" i="19"/>
  <c r="J137" i="19"/>
  <c r="I137" i="19"/>
  <c r="H137" i="19"/>
  <c r="G137" i="19"/>
  <c r="M136" i="19"/>
  <c r="L136" i="19"/>
  <c r="K136" i="19"/>
  <c r="J136" i="19"/>
  <c r="I136" i="19"/>
  <c r="H136" i="19"/>
  <c r="G136" i="19"/>
  <c r="M135" i="19"/>
  <c r="L135" i="19"/>
  <c r="K135" i="19"/>
  <c r="J135" i="19"/>
  <c r="I135" i="19"/>
  <c r="H135" i="19"/>
  <c r="G135" i="19"/>
  <c r="M132" i="19"/>
  <c r="L132" i="19"/>
  <c r="K132" i="19"/>
  <c r="J132" i="19"/>
  <c r="I132" i="19"/>
  <c r="H132" i="19"/>
  <c r="G132" i="19"/>
  <c r="M131" i="19"/>
  <c r="L131" i="19"/>
  <c r="K131" i="19"/>
  <c r="J131" i="19"/>
  <c r="I131" i="19"/>
  <c r="H131" i="19"/>
  <c r="G131" i="19"/>
  <c r="M129" i="19"/>
  <c r="L129" i="19"/>
  <c r="K129" i="19"/>
  <c r="J129" i="19"/>
  <c r="I129" i="19"/>
  <c r="H129" i="19"/>
  <c r="G129" i="19"/>
  <c r="M128" i="19"/>
  <c r="L128" i="19"/>
  <c r="K128" i="19"/>
  <c r="J128" i="19"/>
  <c r="I128" i="19"/>
  <c r="H128" i="19"/>
  <c r="G128" i="19"/>
  <c r="M127" i="19"/>
  <c r="L127" i="19"/>
  <c r="K127" i="19"/>
  <c r="J127" i="19"/>
  <c r="I127" i="19"/>
  <c r="H127" i="19"/>
  <c r="G127" i="19"/>
  <c r="M126" i="19"/>
  <c r="L126" i="19"/>
  <c r="K126" i="19"/>
  <c r="J126" i="19"/>
  <c r="I126" i="19"/>
  <c r="H126" i="19"/>
  <c r="G126" i="19"/>
  <c r="M124" i="19"/>
  <c r="L124" i="19"/>
  <c r="K124" i="19"/>
  <c r="J124" i="19"/>
  <c r="I124" i="19"/>
  <c r="H124" i="19"/>
  <c r="G124" i="19"/>
  <c r="M123" i="19"/>
  <c r="L123" i="19"/>
  <c r="K123" i="19"/>
  <c r="J123" i="19"/>
  <c r="I123" i="19"/>
  <c r="H123" i="19"/>
  <c r="G123" i="19"/>
  <c r="M122" i="19"/>
  <c r="L122" i="19"/>
  <c r="K122" i="19"/>
  <c r="J122" i="19"/>
  <c r="I122" i="19"/>
  <c r="H122" i="19"/>
  <c r="G122" i="19"/>
  <c r="M121" i="19"/>
  <c r="L121" i="19"/>
  <c r="K121" i="19"/>
  <c r="J121" i="19"/>
  <c r="I121" i="19"/>
  <c r="H121" i="19"/>
  <c r="G121" i="19"/>
  <c r="M120" i="19"/>
  <c r="L120" i="19"/>
  <c r="K120" i="19"/>
  <c r="J120" i="19"/>
  <c r="I120" i="19"/>
  <c r="H120" i="19"/>
  <c r="G120" i="19"/>
  <c r="M119" i="19"/>
  <c r="L119" i="19"/>
  <c r="K119" i="19"/>
  <c r="J119" i="19"/>
  <c r="I119" i="19"/>
  <c r="H119" i="19"/>
  <c r="G119" i="19"/>
  <c r="M117" i="19"/>
  <c r="L117" i="19"/>
  <c r="K117" i="19"/>
  <c r="J117" i="19"/>
  <c r="I117" i="19"/>
  <c r="H117" i="19"/>
  <c r="G117" i="19"/>
  <c r="M116" i="19"/>
  <c r="L116" i="19"/>
  <c r="K116" i="19"/>
  <c r="J116" i="19"/>
  <c r="I116" i="19"/>
  <c r="H116" i="19"/>
  <c r="G116" i="19"/>
  <c r="M115" i="19"/>
  <c r="L115" i="19"/>
  <c r="K115" i="19"/>
  <c r="J115" i="19"/>
  <c r="I115" i="19"/>
  <c r="H115" i="19"/>
  <c r="G115" i="19"/>
  <c r="M114" i="19"/>
  <c r="L114" i="19"/>
  <c r="K114" i="19"/>
  <c r="J114" i="19"/>
  <c r="I114" i="19"/>
  <c r="H114" i="19"/>
  <c r="G114" i="19"/>
  <c r="M113" i="19"/>
  <c r="L113" i="19"/>
  <c r="K113" i="19"/>
  <c r="J113" i="19"/>
  <c r="I113" i="19"/>
  <c r="H113" i="19"/>
  <c r="G113" i="19"/>
  <c r="M112" i="19"/>
  <c r="L112" i="19"/>
  <c r="K112" i="19"/>
  <c r="J112" i="19"/>
  <c r="I112" i="19"/>
  <c r="H112" i="19"/>
  <c r="G112" i="19"/>
  <c r="M111" i="19"/>
  <c r="L111" i="19"/>
  <c r="K111" i="19"/>
  <c r="J111" i="19"/>
  <c r="I111" i="19"/>
  <c r="H111" i="19"/>
  <c r="G111" i="19"/>
  <c r="M109" i="19"/>
  <c r="L109" i="19"/>
  <c r="K109" i="19"/>
  <c r="J109" i="19"/>
  <c r="I109" i="19"/>
  <c r="H109" i="19"/>
  <c r="G109" i="19"/>
  <c r="M108" i="19"/>
  <c r="L108" i="19"/>
  <c r="K108" i="19"/>
  <c r="J108" i="19"/>
  <c r="I108" i="19"/>
  <c r="H108" i="19"/>
  <c r="G108" i="19"/>
  <c r="M107" i="19"/>
  <c r="L107" i="19"/>
  <c r="K107" i="19"/>
  <c r="J107" i="19"/>
  <c r="I107" i="19"/>
  <c r="H107" i="19"/>
  <c r="G107" i="19"/>
  <c r="F107" i="19"/>
  <c r="M106" i="19"/>
  <c r="L106" i="19"/>
  <c r="K106" i="19"/>
  <c r="J106" i="19"/>
  <c r="I106" i="19"/>
  <c r="H106" i="19"/>
  <c r="G106" i="19"/>
  <c r="M105" i="19"/>
  <c r="L105" i="19"/>
  <c r="K105" i="19"/>
  <c r="J105" i="19"/>
  <c r="I105" i="19"/>
  <c r="H105" i="19"/>
  <c r="G105" i="19"/>
  <c r="M104" i="19"/>
  <c r="L104" i="19"/>
  <c r="K104" i="19"/>
  <c r="J104" i="19"/>
  <c r="I104" i="19"/>
  <c r="H104" i="19"/>
  <c r="G104" i="19"/>
  <c r="M103" i="19"/>
  <c r="L103" i="19"/>
  <c r="K103" i="19"/>
  <c r="J103" i="19"/>
  <c r="I103" i="19"/>
  <c r="H103" i="19"/>
  <c r="G103" i="19"/>
  <c r="M102" i="19"/>
  <c r="L102" i="19"/>
  <c r="K102" i="19"/>
  <c r="J102" i="19"/>
  <c r="I102" i="19"/>
  <c r="H102" i="19"/>
  <c r="G102" i="19"/>
  <c r="M101" i="19"/>
  <c r="L101" i="19"/>
  <c r="K101" i="19"/>
  <c r="J101" i="19"/>
  <c r="I101" i="19"/>
  <c r="H101" i="19"/>
  <c r="G101" i="19"/>
  <c r="M100" i="19"/>
  <c r="L100" i="19"/>
  <c r="K100" i="19"/>
  <c r="J100" i="19"/>
  <c r="I100" i="19"/>
  <c r="H100" i="19"/>
  <c r="G100" i="19"/>
  <c r="M99" i="19"/>
  <c r="L99" i="19"/>
  <c r="K99" i="19"/>
  <c r="J99" i="19"/>
  <c r="I99" i="19"/>
  <c r="H99" i="19"/>
  <c r="G99" i="19"/>
  <c r="M98" i="19"/>
  <c r="L98" i="19"/>
  <c r="K98" i="19"/>
  <c r="J98" i="19"/>
  <c r="I98" i="19"/>
  <c r="H98" i="19"/>
  <c r="G98" i="19"/>
  <c r="M97" i="19"/>
  <c r="L97" i="19"/>
  <c r="K97" i="19"/>
  <c r="J97" i="19"/>
  <c r="I97" i="19"/>
  <c r="H97" i="19"/>
  <c r="G97" i="19"/>
  <c r="M96" i="19"/>
  <c r="L96" i="19"/>
  <c r="K96" i="19"/>
  <c r="J96" i="19"/>
  <c r="I96" i="19"/>
  <c r="H96" i="19"/>
  <c r="G96" i="19"/>
  <c r="M95" i="19"/>
  <c r="L95" i="19"/>
  <c r="K95" i="19"/>
  <c r="J95" i="19"/>
  <c r="I95" i="19"/>
  <c r="H95" i="19"/>
  <c r="G95" i="19"/>
  <c r="M94" i="19"/>
  <c r="L94" i="19"/>
  <c r="K94" i="19"/>
  <c r="J94" i="19"/>
  <c r="I94" i="19"/>
  <c r="H94" i="19"/>
  <c r="G94" i="19"/>
  <c r="M91" i="19"/>
  <c r="L91" i="19"/>
  <c r="K91" i="19"/>
  <c r="J91" i="19"/>
  <c r="I91" i="19"/>
  <c r="H91" i="19"/>
  <c r="G91" i="19"/>
  <c r="M90" i="19"/>
  <c r="L90" i="19"/>
  <c r="K90" i="19"/>
  <c r="J90" i="19"/>
  <c r="I90" i="19"/>
  <c r="H90" i="19"/>
  <c r="G90" i="19"/>
  <c r="M89" i="19"/>
  <c r="L89" i="19"/>
  <c r="K89" i="19"/>
  <c r="J89" i="19"/>
  <c r="I89" i="19"/>
  <c r="H89" i="19"/>
  <c r="G89" i="19"/>
  <c r="M88" i="19"/>
  <c r="L88" i="19"/>
  <c r="K88" i="19"/>
  <c r="J88" i="19"/>
  <c r="I88" i="19"/>
  <c r="H88" i="19"/>
  <c r="G88" i="19"/>
  <c r="M87" i="19"/>
  <c r="L87" i="19"/>
  <c r="K87" i="19"/>
  <c r="J87" i="19"/>
  <c r="I87" i="19"/>
  <c r="H87" i="19"/>
  <c r="G87" i="19"/>
  <c r="M86" i="19"/>
  <c r="L86" i="19"/>
  <c r="K86" i="19"/>
  <c r="J86" i="19"/>
  <c r="I86" i="19"/>
  <c r="H86" i="19"/>
  <c r="G86" i="19"/>
  <c r="M84" i="19"/>
  <c r="L84" i="19"/>
  <c r="K84" i="19"/>
  <c r="J84" i="19"/>
  <c r="I84" i="19"/>
  <c r="H84" i="19"/>
  <c r="G84" i="19"/>
  <c r="M83" i="19"/>
  <c r="L83" i="19"/>
  <c r="K83" i="19"/>
  <c r="J83" i="19"/>
  <c r="I83" i="19"/>
  <c r="H83" i="19"/>
  <c r="G83" i="19"/>
  <c r="M82" i="19"/>
  <c r="L82" i="19"/>
  <c r="K82" i="19"/>
  <c r="J82" i="19"/>
  <c r="I82" i="19"/>
  <c r="H82" i="19"/>
  <c r="G82" i="19"/>
  <c r="M81" i="19"/>
  <c r="L81" i="19"/>
  <c r="K81" i="19"/>
  <c r="J81" i="19"/>
  <c r="I81" i="19"/>
  <c r="H81" i="19"/>
  <c r="G81" i="19"/>
  <c r="M80" i="19"/>
  <c r="L80" i="19"/>
  <c r="K80" i="19"/>
  <c r="J80" i="19"/>
  <c r="I80" i="19"/>
  <c r="H80" i="19"/>
  <c r="G80" i="19"/>
  <c r="M79" i="19"/>
  <c r="L79" i="19"/>
  <c r="K79" i="19"/>
  <c r="J79" i="19"/>
  <c r="I79" i="19"/>
  <c r="H79" i="19"/>
  <c r="G79" i="19"/>
  <c r="M78" i="19"/>
  <c r="L78" i="19"/>
  <c r="K78" i="19"/>
  <c r="J78" i="19"/>
  <c r="I78" i="19"/>
  <c r="H78" i="19"/>
  <c r="G78" i="19"/>
  <c r="M77" i="19"/>
  <c r="L77" i="19"/>
  <c r="K77" i="19"/>
  <c r="J77" i="19"/>
  <c r="I77" i="19"/>
  <c r="H77" i="19"/>
  <c r="G77" i="19"/>
  <c r="M76" i="19"/>
  <c r="L76" i="19"/>
  <c r="K76" i="19"/>
  <c r="J76" i="19"/>
  <c r="I76" i="19"/>
  <c r="H76" i="19"/>
  <c r="G76" i="19"/>
  <c r="M75" i="19"/>
  <c r="L75" i="19"/>
  <c r="K75" i="19"/>
  <c r="J75" i="19"/>
  <c r="I75" i="19"/>
  <c r="H75" i="19"/>
  <c r="G75" i="19"/>
  <c r="M74" i="19"/>
  <c r="L74" i="19"/>
  <c r="K74" i="19"/>
  <c r="J74" i="19"/>
  <c r="I74" i="19"/>
  <c r="H74" i="19"/>
  <c r="G74" i="19"/>
  <c r="M73" i="19"/>
  <c r="L73" i="19"/>
  <c r="K73" i="19"/>
  <c r="J73" i="19"/>
  <c r="I73" i="19"/>
  <c r="H73" i="19"/>
  <c r="G73" i="19"/>
  <c r="M72" i="19"/>
  <c r="L72" i="19"/>
  <c r="K72" i="19"/>
  <c r="J72" i="19"/>
  <c r="I72" i="19"/>
  <c r="H72" i="19"/>
  <c r="G72" i="19"/>
  <c r="M71" i="19"/>
  <c r="L71" i="19"/>
  <c r="K71" i="19"/>
  <c r="J71" i="19"/>
  <c r="I71" i="19"/>
  <c r="H71" i="19"/>
  <c r="G71" i="19"/>
  <c r="M70" i="19"/>
  <c r="L70" i="19"/>
  <c r="K70" i="19"/>
  <c r="J70" i="19"/>
  <c r="I70" i="19"/>
  <c r="H70" i="19"/>
  <c r="G70" i="19"/>
  <c r="M69" i="19"/>
  <c r="L69" i="19"/>
  <c r="K69" i="19"/>
  <c r="J69" i="19"/>
  <c r="I69" i="19"/>
  <c r="H69" i="19"/>
  <c r="G69" i="19"/>
  <c r="M67" i="19"/>
  <c r="L67" i="19"/>
  <c r="K67" i="19"/>
  <c r="J67" i="19"/>
  <c r="I67" i="19"/>
  <c r="H67" i="19"/>
  <c r="G67" i="19"/>
  <c r="M65" i="19"/>
  <c r="L65" i="19"/>
  <c r="K65" i="19"/>
  <c r="J65" i="19"/>
  <c r="I65" i="19"/>
  <c r="H65" i="19"/>
  <c r="G65" i="19"/>
  <c r="M64" i="19"/>
  <c r="L64" i="19"/>
  <c r="K64" i="19"/>
  <c r="J64" i="19"/>
  <c r="I64" i="19"/>
  <c r="H64" i="19"/>
  <c r="G64" i="19"/>
  <c r="M63" i="19"/>
  <c r="L63" i="19"/>
  <c r="K63" i="19"/>
  <c r="J63" i="19"/>
  <c r="I63" i="19"/>
  <c r="H63" i="19"/>
  <c r="G63" i="19"/>
  <c r="M62" i="19"/>
  <c r="L62" i="19"/>
  <c r="K62" i="19"/>
  <c r="J62" i="19"/>
  <c r="I62" i="19"/>
  <c r="H62" i="19"/>
  <c r="G62" i="19"/>
  <c r="M61" i="19"/>
  <c r="L61" i="19"/>
  <c r="K61" i="19"/>
  <c r="J61" i="19"/>
  <c r="I61" i="19"/>
  <c r="H61" i="19"/>
  <c r="G61" i="19"/>
  <c r="M60" i="19"/>
  <c r="L60" i="19"/>
  <c r="K60" i="19"/>
  <c r="J60" i="19"/>
  <c r="I60" i="19"/>
  <c r="H60" i="19"/>
  <c r="G60" i="19"/>
  <c r="M59" i="19"/>
  <c r="L59" i="19"/>
  <c r="K59" i="19"/>
  <c r="J59" i="19"/>
  <c r="I59" i="19"/>
  <c r="H59" i="19"/>
  <c r="G59" i="19"/>
  <c r="M58" i="19"/>
  <c r="L58" i="19"/>
  <c r="K58" i="19"/>
  <c r="J58" i="19"/>
  <c r="I58" i="19"/>
  <c r="H58" i="19"/>
  <c r="G58" i="19"/>
  <c r="M57" i="19"/>
  <c r="L57" i="19"/>
  <c r="K57" i="19"/>
  <c r="J57" i="19"/>
  <c r="I57" i="19"/>
  <c r="H57" i="19"/>
  <c r="G57" i="19"/>
  <c r="M55" i="19"/>
  <c r="L55" i="19"/>
  <c r="K55" i="19"/>
  <c r="J55" i="19"/>
  <c r="I55" i="19"/>
  <c r="H55" i="19"/>
  <c r="G55" i="19"/>
  <c r="M54" i="19"/>
  <c r="L54" i="19"/>
  <c r="K54" i="19"/>
  <c r="J54" i="19"/>
  <c r="I54" i="19"/>
  <c r="H54" i="19"/>
  <c r="G54" i="19"/>
  <c r="M53" i="19"/>
  <c r="L53" i="19"/>
  <c r="K53" i="19"/>
  <c r="J53" i="19"/>
  <c r="I53" i="19"/>
  <c r="H53" i="19"/>
  <c r="G53" i="19"/>
  <c r="M52" i="19"/>
  <c r="L52" i="19"/>
  <c r="K52" i="19"/>
  <c r="J52" i="19"/>
  <c r="I52" i="19"/>
  <c r="H52" i="19"/>
  <c r="G52" i="19"/>
  <c r="M51" i="19"/>
  <c r="L51" i="19"/>
  <c r="K51" i="19"/>
  <c r="J51" i="19"/>
  <c r="I51" i="19"/>
  <c r="H51" i="19"/>
  <c r="G51" i="19"/>
  <c r="M50" i="19"/>
  <c r="L50" i="19"/>
  <c r="K50" i="19"/>
  <c r="J50" i="19"/>
  <c r="I50" i="19"/>
  <c r="H50" i="19"/>
  <c r="G50" i="19"/>
  <c r="M49" i="19"/>
  <c r="L49" i="19"/>
  <c r="K49" i="19"/>
  <c r="J49" i="19"/>
  <c r="I49" i="19"/>
  <c r="H49" i="19"/>
  <c r="G49" i="19"/>
  <c r="M48" i="19"/>
  <c r="L48" i="19"/>
  <c r="K48" i="19"/>
  <c r="J48" i="19"/>
  <c r="I48" i="19"/>
  <c r="H48" i="19"/>
  <c r="G48" i="19"/>
  <c r="M47" i="19"/>
  <c r="L47" i="19"/>
  <c r="K47" i="19"/>
  <c r="J47" i="19"/>
  <c r="I47" i="19"/>
  <c r="H47" i="19"/>
  <c r="G47" i="19"/>
  <c r="M45" i="19"/>
  <c r="L45" i="19"/>
  <c r="K45" i="19"/>
  <c r="J45" i="19"/>
  <c r="I45" i="19"/>
  <c r="H45" i="19"/>
  <c r="G45" i="19"/>
  <c r="M44" i="19"/>
  <c r="L44" i="19"/>
  <c r="K44" i="19"/>
  <c r="J44" i="19"/>
  <c r="I44" i="19"/>
  <c r="H44" i="19"/>
  <c r="G44" i="19"/>
  <c r="M43" i="19"/>
  <c r="L43" i="19"/>
  <c r="K43" i="19"/>
  <c r="J43" i="19"/>
  <c r="I43" i="19"/>
  <c r="H43" i="19"/>
  <c r="G43" i="19"/>
  <c r="M42" i="19"/>
  <c r="L42" i="19"/>
  <c r="K42" i="19"/>
  <c r="J42" i="19"/>
  <c r="I42" i="19"/>
  <c r="H42" i="19"/>
  <c r="G42" i="19"/>
  <c r="M41" i="19"/>
  <c r="L41" i="19"/>
  <c r="K41" i="19"/>
  <c r="J41" i="19"/>
  <c r="I41" i="19"/>
  <c r="H41" i="19"/>
  <c r="G41" i="19"/>
  <c r="M40" i="19"/>
  <c r="L40" i="19"/>
  <c r="K40" i="19"/>
  <c r="J40" i="19"/>
  <c r="I40" i="19"/>
  <c r="H40" i="19"/>
  <c r="G40" i="19"/>
  <c r="M39" i="19"/>
  <c r="L39" i="19"/>
  <c r="K39" i="19"/>
  <c r="J39" i="19"/>
  <c r="I39" i="19"/>
  <c r="H39" i="19"/>
  <c r="G39" i="19"/>
  <c r="M38" i="19"/>
  <c r="L38" i="19"/>
  <c r="K38" i="19"/>
  <c r="J38" i="19"/>
  <c r="I38" i="19"/>
  <c r="H38" i="19"/>
  <c r="G38" i="19"/>
  <c r="M37" i="19"/>
  <c r="L37" i="19"/>
  <c r="K37" i="19"/>
  <c r="J37" i="19"/>
  <c r="I37" i="19"/>
  <c r="H37" i="19"/>
  <c r="G37" i="19"/>
  <c r="M35" i="19"/>
  <c r="L35" i="19"/>
  <c r="K35" i="19"/>
  <c r="J35" i="19"/>
  <c r="I35" i="19"/>
  <c r="H35" i="19"/>
  <c r="G35" i="19"/>
  <c r="M34" i="19"/>
  <c r="L34" i="19"/>
  <c r="K34" i="19"/>
  <c r="J34" i="19"/>
  <c r="I34" i="19"/>
  <c r="H34" i="19"/>
  <c r="G34" i="19"/>
  <c r="M33" i="19"/>
  <c r="L33" i="19"/>
  <c r="K33" i="19"/>
  <c r="J33" i="19"/>
  <c r="I33" i="19"/>
  <c r="H33" i="19"/>
  <c r="G33" i="19"/>
  <c r="M32" i="19"/>
  <c r="L32" i="19"/>
  <c r="K32" i="19"/>
  <c r="J32" i="19"/>
  <c r="I32" i="19"/>
  <c r="H32" i="19"/>
  <c r="G32" i="19"/>
  <c r="M31" i="19"/>
  <c r="L31" i="19"/>
  <c r="K31" i="19"/>
  <c r="J31" i="19"/>
  <c r="I31" i="19"/>
  <c r="H31" i="19"/>
  <c r="G31" i="19"/>
  <c r="M30" i="19"/>
  <c r="L30" i="19"/>
  <c r="K30" i="19"/>
  <c r="J30" i="19"/>
  <c r="I30" i="19"/>
  <c r="H30" i="19"/>
  <c r="G30" i="19"/>
  <c r="M29" i="19"/>
  <c r="L29" i="19"/>
  <c r="K29" i="19"/>
  <c r="J29" i="19"/>
  <c r="I29" i="19"/>
  <c r="H29" i="19"/>
  <c r="G29" i="19"/>
  <c r="M28" i="19"/>
  <c r="L28" i="19"/>
  <c r="K28" i="19"/>
  <c r="J28" i="19"/>
  <c r="I28" i="19"/>
  <c r="H28" i="19"/>
  <c r="G28" i="19"/>
  <c r="M27" i="19"/>
  <c r="L27" i="19"/>
  <c r="K27" i="19"/>
  <c r="J27" i="19"/>
  <c r="I27" i="19"/>
  <c r="H27" i="19"/>
  <c r="G27" i="19"/>
  <c r="M26" i="19"/>
  <c r="L26" i="19"/>
  <c r="K26" i="19"/>
  <c r="J26" i="19"/>
  <c r="I26" i="19"/>
  <c r="H26" i="19"/>
  <c r="G26" i="19"/>
  <c r="M25" i="19"/>
  <c r="L25" i="19"/>
  <c r="K25" i="19"/>
  <c r="J25" i="19"/>
  <c r="I25" i="19"/>
  <c r="H25" i="19"/>
  <c r="G25" i="19"/>
  <c r="M24" i="19"/>
  <c r="L24" i="19"/>
  <c r="K24" i="19"/>
  <c r="J24" i="19"/>
  <c r="I24" i="19"/>
  <c r="H24" i="19"/>
  <c r="G24" i="19"/>
  <c r="M22" i="19"/>
  <c r="L22" i="19"/>
  <c r="K22" i="19"/>
  <c r="J22" i="19"/>
  <c r="I22" i="19"/>
  <c r="H22" i="19"/>
  <c r="G22" i="19"/>
  <c r="M19" i="19"/>
  <c r="L19" i="19"/>
  <c r="K19" i="19"/>
  <c r="J19" i="19"/>
  <c r="I19" i="19"/>
  <c r="H19" i="19"/>
  <c r="G19" i="19"/>
  <c r="M18" i="19"/>
  <c r="L18" i="19"/>
  <c r="K18" i="19"/>
  <c r="J18" i="19"/>
  <c r="I18" i="19"/>
  <c r="H18" i="19"/>
  <c r="G18" i="19"/>
  <c r="M17" i="19"/>
  <c r="L17" i="19"/>
  <c r="K17" i="19"/>
  <c r="J17" i="19"/>
  <c r="I17" i="19"/>
  <c r="H17" i="19"/>
  <c r="G17" i="19"/>
  <c r="M16" i="19"/>
  <c r="L16" i="19"/>
  <c r="K16" i="19"/>
  <c r="J16" i="19"/>
  <c r="I16" i="19"/>
  <c r="H16" i="19"/>
  <c r="G16" i="19"/>
  <c r="M15" i="19"/>
  <c r="L15" i="19"/>
  <c r="K15" i="19"/>
  <c r="J15" i="19"/>
  <c r="I15" i="19"/>
  <c r="H15" i="19"/>
  <c r="G15" i="19"/>
  <c r="M14" i="19"/>
  <c r="L14" i="19"/>
  <c r="K14" i="19"/>
  <c r="J14" i="19"/>
  <c r="I14" i="19"/>
  <c r="H14" i="19"/>
  <c r="G14" i="19"/>
  <c r="M13" i="19"/>
  <c r="L13" i="19"/>
  <c r="K13" i="19"/>
  <c r="J13" i="19"/>
  <c r="I13" i="19"/>
  <c r="H13" i="19"/>
  <c r="G13" i="19"/>
  <c r="M12" i="19"/>
  <c r="L12" i="19"/>
  <c r="K12" i="19"/>
  <c r="J12" i="19"/>
  <c r="I12" i="19"/>
  <c r="H12" i="19"/>
  <c r="G12" i="19"/>
  <c r="M11" i="19"/>
  <c r="L11" i="19"/>
  <c r="K11" i="19"/>
  <c r="J11" i="19"/>
  <c r="I11" i="19"/>
  <c r="H11" i="19"/>
  <c r="G11" i="19"/>
  <c r="M10" i="19"/>
  <c r="L10" i="19"/>
  <c r="K10" i="19"/>
  <c r="J10" i="19"/>
  <c r="I10" i="19"/>
  <c r="H10" i="19"/>
  <c r="G10" i="19"/>
  <c r="M9" i="19"/>
  <c r="L9" i="19"/>
  <c r="K9" i="19"/>
  <c r="J9" i="19"/>
  <c r="I9" i="19"/>
  <c r="H9" i="19"/>
  <c r="G9" i="19"/>
  <c r="M8" i="19"/>
  <c r="L8" i="19"/>
  <c r="K8" i="19"/>
  <c r="J8" i="19"/>
  <c r="I8" i="19"/>
  <c r="H8" i="19"/>
  <c r="G8" i="19"/>
  <c r="M7" i="19"/>
  <c r="L7" i="19"/>
  <c r="K7" i="19"/>
  <c r="J7" i="19"/>
  <c r="I7" i="19"/>
  <c r="H7" i="19"/>
  <c r="G7" i="19"/>
  <c r="M6" i="19"/>
  <c r="L6" i="19"/>
  <c r="K6" i="19"/>
  <c r="J6" i="19"/>
  <c r="I6" i="19"/>
  <c r="H6" i="19"/>
  <c r="G6" i="19"/>
  <c r="H215" i="18"/>
  <c r="H214" i="18"/>
  <c r="H213" i="18"/>
  <c r="H212" i="18"/>
  <c r="H211" i="18"/>
  <c r="H210" i="18"/>
  <c r="H209" i="18"/>
  <c r="H208" i="18"/>
  <c r="H203" i="18"/>
  <c r="H202" i="18"/>
  <c r="H201" i="18"/>
  <c r="H200" i="18"/>
  <c r="H198" i="18"/>
  <c r="H197" i="18"/>
  <c r="H196" i="18"/>
  <c r="H195" i="18"/>
  <c r="H194" i="18"/>
  <c r="H193"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F168" i="18"/>
  <c r="H167" i="18"/>
  <c r="H166" i="18"/>
  <c r="H165" i="18"/>
  <c r="H164" i="18"/>
  <c r="H163" i="18"/>
  <c r="H162" i="18"/>
  <c r="H161" i="18"/>
  <c r="H160" i="18"/>
  <c r="H159" i="18"/>
  <c r="H157" i="18"/>
  <c r="H155" i="18"/>
  <c r="H154" i="18"/>
  <c r="H153" i="18"/>
  <c r="H152" i="18"/>
  <c r="H151" i="18"/>
  <c r="H150" i="18"/>
  <c r="H149" i="18"/>
  <c r="H148" i="18"/>
  <c r="H147" i="18"/>
  <c r="H146" i="18"/>
  <c r="H145" i="18"/>
  <c r="H144" i="18"/>
  <c r="H143" i="18"/>
  <c r="H142" i="18"/>
  <c r="H141" i="18"/>
  <c r="H140" i="18"/>
  <c r="H139" i="18"/>
  <c r="H138" i="18"/>
  <c r="H137" i="18"/>
  <c r="H136" i="18"/>
  <c r="H135" i="18"/>
  <c r="H132" i="18"/>
  <c r="H131" i="18"/>
  <c r="H129" i="18"/>
  <c r="H128" i="18"/>
  <c r="H127" i="18"/>
  <c r="H126" i="18"/>
  <c r="H124" i="18"/>
  <c r="H123" i="18"/>
  <c r="H122" i="18"/>
  <c r="H121" i="18"/>
  <c r="H120" i="18"/>
  <c r="H119" i="18"/>
  <c r="H117" i="18"/>
  <c r="H116" i="18"/>
  <c r="H115" i="18"/>
  <c r="H114" i="18"/>
  <c r="H113" i="18"/>
  <c r="H112" i="18"/>
  <c r="H111" i="18"/>
  <c r="H109" i="18"/>
  <c r="H108" i="18"/>
  <c r="H107" i="18"/>
  <c r="F107" i="18"/>
  <c r="H106" i="18"/>
  <c r="H105" i="18"/>
  <c r="H104" i="18"/>
  <c r="H103" i="18"/>
  <c r="H102" i="18"/>
  <c r="H101" i="18"/>
  <c r="H100" i="18"/>
  <c r="H99" i="18"/>
  <c r="H98" i="18"/>
  <c r="H97" i="18"/>
  <c r="H96" i="18"/>
  <c r="H95" i="18"/>
  <c r="H94" i="18"/>
  <c r="H91" i="18"/>
  <c r="H90" i="18"/>
  <c r="H89" i="18"/>
  <c r="H88" i="18"/>
  <c r="H87" i="18"/>
  <c r="H86" i="18"/>
  <c r="H84" i="18"/>
  <c r="H83" i="18"/>
  <c r="H82" i="18"/>
  <c r="H81" i="18"/>
  <c r="H80" i="18"/>
  <c r="H79" i="18"/>
  <c r="H78" i="18"/>
  <c r="H77" i="18"/>
  <c r="H76" i="18"/>
  <c r="H75" i="18"/>
  <c r="H74" i="18"/>
  <c r="H73" i="18"/>
  <c r="H72" i="18"/>
  <c r="H71" i="18"/>
  <c r="H70" i="18"/>
  <c r="H69" i="18"/>
  <c r="M107" i="18"/>
  <c r="N107" i="18"/>
  <c r="M168" i="18"/>
  <c r="N168" i="18"/>
  <c r="H67" i="18"/>
  <c r="H65" i="18"/>
  <c r="H64" i="18"/>
  <c r="H63" i="18"/>
  <c r="H62" i="18"/>
  <c r="H61" i="18"/>
  <c r="H60" i="18"/>
  <c r="H59" i="18"/>
  <c r="H58" i="18"/>
  <c r="H57" i="18"/>
  <c r="H55" i="18"/>
  <c r="H54" i="18"/>
  <c r="H53" i="18"/>
  <c r="H52" i="18"/>
  <c r="H51" i="18"/>
  <c r="H50" i="18"/>
  <c r="H49" i="18"/>
  <c r="H48" i="18"/>
  <c r="H47" i="18"/>
  <c r="H45" i="18"/>
  <c r="H44" i="18"/>
  <c r="H43" i="18"/>
  <c r="H42" i="18"/>
  <c r="H41" i="18"/>
  <c r="H40" i="18"/>
  <c r="H39" i="18"/>
  <c r="H38" i="18"/>
  <c r="H37" i="18"/>
  <c r="H35" i="18"/>
  <c r="H34" i="18"/>
  <c r="H33" i="18"/>
  <c r="H32" i="18"/>
  <c r="H31" i="18"/>
  <c r="H30" i="18"/>
  <c r="H29" i="18"/>
  <c r="H28" i="18"/>
  <c r="H27" i="18"/>
  <c r="H26" i="18"/>
  <c r="H25" i="18"/>
  <c r="H24" i="18"/>
  <c r="H22" i="18"/>
  <c r="H19" i="18"/>
  <c r="H18" i="18"/>
  <c r="H17" i="18"/>
  <c r="H16" i="18"/>
  <c r="H15" i="18"/>
  <c r="H14" i="18"/>
  <c r="H13" i="18"/>
  <c r="H12" i="18"/>
  <c r="H11" i="18"/>
  <c r="H10" i="18"/>
  <c r="H9" i="18"/>
  <c r="H8" i="18"/>
  <c r="H7" i="18"/>
  <c r="H6" i="18"/>
  <c r="I35" i="17"/>
  <c r="G35" i="17"/>
  <c r="I81" i="16"/>
  <c r="G81" i="16"/>
  <c r="I33" i="15"/>
  <c r="G33" i="15"/>
  <c r="I57" i="8"/>
  <c r="G57" i="8"/>
  <c r="O63" i="12"/>
  <c r="M63" i="12"/>
  <c r="O50" i="12"/>
  <c r="M50" i="12"/>
  <c r="O38" i="12"/>
  <c r="M38" i="12"/>
  <c r="O24" i="12"/>
  <c r="M24" i="12"/>
  <c r="O11" i="12"/>
  <c r="O64" i="12"/>
  <c r="M11" i="12"/>
  <c r="M64" i="12"/>
  <c r="Y217" i="2"/>
  <c r="AO216" i="2"/>
  <c r="AN216" i="2"/>
  <c r="AM216" i="2"/>
  <c r="AL216" i="2"/>
  <c r="AK216" i="2"/>
  <c r="AJ216" i="2"/>
  <c r="AI216" i="2"/>
  <c r="AF216" i="2"/>
  <c r="AE216" i="2"/>
  <c r="AD216" i="2"/>
  <c r="AC216" i="2"/>
  <c r="AB216" i="2"/>
  <c r="AA216" i="2"/>
  <c r="Z216" i="2"/>
  <c r="Y216" i="2"/>
  <c r="V216" i="2"/>
  <c r="R216" i="2"/>
  <c r="O216" i="2"/>
  <c r="N216" i="2"/>
  <c r="I216" i="2"/>
  <c r="H216" i="2"/>
  <c r="F216" i="2"/>
  <c r="AP215" i="2"/>
  <c r="AP6" i="2"/>
  <c r="AP7" i="2"/>
  <c r="AP8" i="2"/>
  <c r="AP9" i="2"/>
  <c r="AP10" i="2"/>
  <c r="AP11" i="2"/>
  <c r="AP12" i="2"/>
  <c r="AP13" i="2"/>
  <c r="AP14" i="2"/>
  <c r="AP15" i="2"/>
  <c r="AP16" i="2"/>
  <c r="AP17" i="2"/>
  <c r="AP18" i="2"/>
  <c r="AP19" i="2"/>
  <c r="AP22" i="2"/>
  <c r="AP24" i="2"/>
  <c r="AP25" i="2"/>
  <c r="AP26" i="2"/>
  <c r="AP27" i="2"/>
  <c r="AP28" i="2"/>
  <c r="AP29" i="2"/>
  <c r="AP30" i="2"/>
  <c r="AP31" i="2"/>
  <c r="AP32" i="2"/>
  <c r="AP33" i="2"/>
  <c r="AP34" i="2"/>
  <c r="AP35" i="2"/>
  <c r="AP37" i="2"/>
  <c r="AP38" i="2"/>
  <c r="AP39" i="2"/>
  <c r="AP40" i="2"/>
  <c r="AP41" i="2"/>
  <c r="AP42" i="2"/>
  <c r="AP43" i="2"/>
  <c r="AP44" i="2"/>
  <c r="AP45" i="2"/>
  <c r="AP47" i="2"/>
  <c r="AP48" i="2"/>
  <c r="AP49" i="2"/>
  <c r="AP50" i="2"/>
  <c r="AP51" i="2"/>
  <c r="AP52" i="2"/>
  <c r="AP53" i="2"/>
  <c r="AP54" i="2"/>
  <c r="AP55" i="2"/>
  <c r="AP57" i="2"/>
  <c r="AP58" i="2"/>
  <c r="AP59" i="2"/>
  <c r="AP60" i="2"/>
  <c r="AP61" i="2"/>
  <c r="AP62" i="2"/>
  <c r="AP63" i="2"/>
  <c r="AP64" i="2"/>
  <c r="AP65" i="2"/>
  <c r="AP67" i="2"/>
  <c r="AP68" i="2"/>
  <c r="AP69" i="2"/>
  <c r="AP70" i="2"/>
  <c r="AP71" i="2"/>
  <c r="AP72" i="2"/>
  <c r="AP73" i="2"/>
  <c r="AP74" i="2"/>
  <c r="AP75" i="2"/>
  <c r="AP76" i="2"/>
  <c r="AP77" i="2"/>
  <c r="AP78" i="2"/>
  <c r="AP79" i="2"/>
  <c r="AP80" i="2"/>
  <c r="AP81" i="2"/>
  <c r="AP82" i="2"/>
  <c r="AP83" i="2"/>
  <c r="AP84" i="2"/>
  <c r="AP86" i="2"/>
  <c r="AP87" i="2"/>
  <c r="AP88" i="2"/>
  <c r="AP89" i="2"/>
  <c r="AP90" i="2"/>
  <c r="AP91" i="2"/>
  <c r="AP93" i="2"/>
  <c r="AP94" i="2"/>
  <c r="AP95" i="2"/>
  <c r="AP96" i="2"/>
  <c r="AP97" i="2"/>
  <c r="AP98" i="2"/>
  <c r="AP99" i="2"/>
  <c r="AP100" i="2"/>
  <c r="AP101" i="2"/>
  <c r="AP102" i="2"/>
  <c r="AP103" i="2"/>
  <c r="AP104" i="2"/>
  <c r="AP105" i="2"/>
  <c r="AP106" i="2"/>
  <c r="AP107" i="2"/>
  <c r="AP108" i="2"/>
  <c r="AP109" i="2"/>
  <c r="AP111" i="2"/>
  <c r="AP112" i="2"/>
  <c r="AP113" i="2"/>
  <c r="AP114" i="2"/>
  <c r="AP115" i="2"/>
  <c r="AP116" i="2"/>
  <c r="AP117" i="2"/>
  <c r="AP119" i="2"/>
  <c r="AP120" i="2"/>
  <c r="AP121" i="2"/>
  <c r="AP122" i="2"/>
  <c r="AP123" i="2"/>
  <c r="AP124" i="2"/>
  <c r="AP126" i="2"/>
  <c r="AP127" i="2"/>
  <c r="AP128" i="2"/>
  <c r="AP129" i="2"/>
  <c r="AP131" i="2"/>
  <c r="AP132" i="2"/>
  <c r="AP134" i="2"/>
  <c r="AP135" i="2"/>
  <c r="AP136" i="2"/>
  <c r="AP137" i="2"/>
  <c r="AP138" i="2"/>
  <c r="AP139" i="2"/>
  <c r="AP140" i="2"/>
  <c r="AP141" i="2"/>
  <c r="AP142" i="2"/>
  <c r="AP143" i="2"/>
  <c r="AP144" i="2"/>
  <c r="AP145" i="2"/>
  <c r="AP146" i="2"/>
  <c r="AP147" i="2"/>
  <c r="AP148" i="2"/>
  <c r="AP149" i="2"/>
  <c r="AP150" i="2"/>
  <c r="AP151" i="2"/>
  <c r="AP152" i="2"/>
  <c r="AP153" i="2"/>
  <c r="AP154" i="2"/>
  <c r="AP155"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3" i="2"/>
  <c r="AP194" i="2"/>
  <c r="AP195" i="2"/>
  <c r="AP196" i="2"/>
  <c r="AP197" i="2"/>
  <c r="AP198" i="2"/>
  <c r="AP200" i="2"/>
  <c r="AP201" i="2"/>
  <c r="AP202" i="2"/>
  <c r="AP203" i="2"/>
  <c r="AP208" i="2"/>
  <c r="AP209" i="2"/>
  <c r="AP210" i="2"/>
  <c r="AP211" i="2"/>
  <c r="AP212" i="2"/>
  <c r="AP213" i="2"/>
  <c r="AP214" i="2"/>
  <c r="AP216" i="2"/>
  <c r="AP217" i="2"/>
  <c r="N217" i="19"/>
  <c r="AO68" i="2"/>
  <c r="AO93" i="2"/>
  <c r="AO134" i="2"/>
  <c r="AO158" i="2"/>
  <c r="AO217" i="2"/>
  <c r="M217" i="19"/>
  <c r="AN68" i="2"/>
  <c r="AN93" i="2"/>
  <c r="AN134" i="2"/>
  <c r="AN158" i="2"/>
  <c r="AN217" i="2"/>
  <c r="L217" i="19"/>
  <c r="AM68" i="2"/>
  <c r="AM93" i="2"/>
  <c r="AM134" i="2"/>
  <c r="AM158" i="2"/>
  <c r="AM217" i="2"/>
  <c r="K217" i="19"/>
  <c r="AL68" i="2"/>
  <c r="AL93" i="2"/>
  <c r="AL134" i="2"/>
  <c r="AL158" i="2"/>
  <c r="AL217" i="2"/>
  <c r="J217" i="19"/>
  <c r="AK68" i="2"/>
  <c r="AK93" i="2"/>
  <c r="AK134" i="2"/>
  <c r="AK158" i="2"/>
  <c r="AK217" i="2"/>
  <c r="I217" i="19"/>
  <c r="AJ68" i="2"/>
  <c r="AJ93" i="2"/>
  <c r="AJ134" i="2"/>
  <c r="AJ158" i="2"/>
  <c r="AJ217" i="2"/>
  <c r="H217" i="19"/>
  <c r="AI68" i="2"/>
  <c r="AI93" i="2"/>
  <c r="AI134" i="2"/>
  <c r="AI158" i="2"/>
  <c r="AI217" i="2"/>
  <c r="G217" i="19"/>
  <c r="F217" i="19"/>
  <c r="N216" i="19"/>
  <c r="M216" i="19"/>
  <c r="L216" i="19"/>
  <c r="K216" i="19"/>
  <c r="J216" i="19"/>
  <c r="I216" i="19"/>
  <c r="H216" i="19"/>
  <c r="G216" i="19"/>
  <c r="N215" i="19"/>
  <c r="F215" i="19"/>
  <c r="N214" i="19"/>
  <c r="F214" i="19"/>
  <c r="N213" i="19"/>
  <c r="F213" i="19"/>
  <c r="N212" i="19"/>
  <c r="F212" i="19"/>
  <c r="N211" i="19"/>
  <c r="F211" i="19"/>
  <c r="N210" i="19"/>
  <c r="F210" i="19"/>
  <c r="N209" i="19"/>
  <c r="F209" i="19"/>
  <c r="N208" i="19"/>
  <c r="F208" i="19"/>
  <c r="N203" i="19"/>
  <c r="F203" i="19"/>
  <c r="N202" i="19"/>
  <c r="F202" i="19"/>
  <c r="N201" i="19"/>
  <c r="F201" i="19"/>
  <c r="N200" i="19"/>
  <c r="F200" i="19"/>
  <c r="N198" i="19"/>
  <c r="F198" i="19"/>
  <c r="N197" i="19"/>
  <c r="F197" i="19"/>
  <c r="N196" i="19"/>
  <c r="F196" i="19"/>
  <c r="N195" i="19"/>
  <c r="F195" i="19"/>
  <c r="N194" i="19"/>
  <c r="F194" i="19"/>
  <c r="N193" i="19"/>
  <c r="F193" i="19"/>
  <c r="N191" i="19"/>
  <c r="F191" i="19"/>
  <c r="N190" i="19"/>
  <c r="F190" i="19"/>
  <c r="N189" i="19"/>
  <c r="F189" i="19"/>
  <c r="N188" i="19"/>
  <c r="F188" i="19"/>
  <c r="N187" i="19"/>
  <c r="F187" i="19"/>
  <c r="N186" i="19"/>
  <c r="F186" i="19"/>
  <c r="N185" i="19"/>
  <c r="F185" i="19"/>
  <c r="N184" i="19"/>
  <c r="F184" i="19"/>
  <c r="N183" i="19"/>
  <c r="F183" i="19"/>
  <c r="N182" i="19"/>
  <c r="F182" i="19"/>
  <c r="N181" i="19"/>
  <c r="F181" i="19"/>
  <c r="N180" i="19"/>
  <c r="F180" i="19"/>
  <c r="N179" i="19"/>
  <c r="F179" i="19"/>
  <c r="N178" i="19"/>
  <c r="F178" i="19"/>
  <c r="N177" i="19"/>
  <c r="F177" i="19"/>
  <c r="N176" i="19"/>
  <c r="F176" i="19"/>
  <c r="N175" i="19"/>
  <c r="F175" i="19"/>
  <c r="N174" i="19"/>
  <c r="F174" i="19"/>
  <c r="N173" i="19"/>
  <c r="F173" i="19"/>
  <c r="N172" i="19"/>
  <c r="F172" i="19"/>
  <c r="N171" i="19"/>
  <c r="F171" i="19"/>
  <c r="N170" i="19"/>
  <c r="F170" i="19"/>
  <c r="N169" i="19"/>
  <c r="F169" i="19"/>
  <c r="N168" i="19"/>
  <c r="N167" i="19"/>
  <c r="F167" i="19"/>
  <c r="N166" i="19"/>
  <c r="F166" i="19"/>
  <c r="N165" i="19"/>
  <c r="F165" i="19"/>
  <c r="N164" i="19"/>
  <c r="F164" i="19"/>
  <c r="N163" i="19"/>
  <c r="F163" i="19"/>
  <c r="N162" i="19"/>
  <c r="F162" i="19"/>
  <c r="N161" i="19"/>
  <c r="F161" i="19"/>
  <c r="N160" i="19"/>
  <c r="F160" i="19"/>
  <c r="N159" i="19"/>
  <c r="F159" i="19"/>
  <c r="N158" i="19"/>
  <c r="M158" i="19"/>
  <c r="L158" i="19"/>
  <c r="K158" i="19"/>
  <c r="J158" i="19"/>
  <c r="I158" i="19"/>
  <c r="H158" i="19"/>
  <c r="G158" i="19"/>
  <c r="F158" i="19"/>
  <c r="N157" i="19"/>
  <c r="F157" i="19"/>
  <c r="N155" i="19"/>
  <c r="F155" i="19"/>
  <c r="N154" i="19"/>
  <c r="F154" i="19"/>
  <c r="N153" i="19"/>
  <c r="F153" i="19"/>
  <c r="N152" i="19"/>
  <c r="F152" i="19"/>
  <c r="N151" i="19"/>
  <c r="F151" i="19"/>
  <c r="N150" i="19"/>
  <c r="F150" i="19"/>
  <c r="N149" i="19"/>
  <c r="F149" i="19"/>
  <c r="N148" i="19"/>
  <c r="F148" i="19"/>
  <c r="N147" i="19"/>
  <c r="F147" i="19"/>
  <c r="N146" i="19"/>
  <c r="F146" i="19"/>
  <c r="N145" i="19"/>
  <c r="F145" i="19"/>
  <c r="N144" i="19"/>
  <c r="F144" i="19"/>
  <c r="N143" i="19"/>
  <c r="F143" i="19"/>
  <c r="N142" i="19"/>
  <c r="F142" i="19"/>
  <c r="N141" i="19"/>
  <c r="F141" i="19"/>
  <c r="N140" i="19"/>
  <c r="F140" i="19"/>
  <c r="N139" i="19"/>
  <c r="F139" i="19"/>
  <c r="N138" i="19"/>
  <c r="F138" i="19"/>
  <c r="N137" i="19"/>
  <c r="F137" i="19"/>
  <c r="N136" i="19"/>
  <c r="F136" i="19"/>
  <c r="N135" i="19"/>
  <c r="F135" i="19"/>
  <c r="N134" i="19"/>
  <c r="M134" i="19"/>
  <c r="L134" i="19"/>
  <c r="K134" i="19"/>
  <c r="J134" i="19"/>
  <c r="I134" i="19"/>
  <c r="H134" i="19"/>
  <c r="G134" i="19"/>
  <c r="F134" i="19"/>
  <c r="N132" i="19"/>
  <c r="F132" i="19"/>
  <c r="N131" i="19"/>
  <c r="F131" i="19"/>
  <c r="N129" i="19"/>
  <c r="F129" i="19"/>
  <c r="N128" i="19"/>
  <c r="F128" i="19"/>
  <c r="N127" i="19"/>
  <c r="F127" i="19"/>
  <c r="N126" i="19"/>
  <c r="F126" i="19"/>
  <c r="N124" i="19"/>
  <c r="F124" i="19"/>
  <c r="N123" i="19"/>
  <c r="F123" i="19"/>
  <c r="N122" i="19"/>
  <c r="F122" i="19"/>
  <c r="N121" i="19"/>
  <c r="F121" i="19"/>
  <c r="N120" i="19"/>
  <c r="F120" i="19"/>
  <c r="N119" i="19"/>
  <c r="F119" i="19"/>
  <c r="N117" i="19"/>
  <c r="F117" i="19"/>
  <c r="N116" i="19"/>
  <c r="F116" i="19"/>
  <c r="N115" i="19"/>
  <c r="F115" i="19"/>
  <c r="N114" i="19"/>
  <c r="F114" i="19"/>
  <c r="N113" i="19"/>
  <c r="F113" i="19"/>
  <c r="N112" i="19"/>
  <c r="F112" i="19"/>
  <c r="N111" i="19"/>
  <c r="F111" i="19"/>
  <c r="N109" i="19"/>
  <c r="F109" i="19"/>
  <c r="N108" i="19"/>
  <c r="F108" i="19"/>
  <c r="N107" i="19"/>
  <c r="N106" i="19"/>
  <c r="F106" i="19"/>
  <c r="N105" i="19"/>
  <c r="F105" i="19"/>
  <c r="N104" i="19"/>
  <c r="F104" i="19"/>
  <c r="N103" i="19"/>
  <c r="F103" i="19"/>
  <c r="N102" i="19"/>
  <c r="F102" i="19"/>
  <c r="N101" i="19"/>
  <c r="F101" i="19"/>
  <c r="N100" i="19"/>
  <c r="F100" i="19"/>
  <c r="N99" i="19"/>
  <c r="F99" i="19"/>
  <c r="N98" i="19"/>
  <c r="F98" i="19"/>
  <c r="N97" i="19"/>
  <c r="F97" i="19"/>
  <c r="N96" i="19"/>
  <c r="F96" i="19"/>
  <c r="N95" i="19"/>
  <c r="F95" i="19"/>
  <c r="N94" i="19"/>
  <c r="F94" i="19"/>
  <c r="N93" i="19"/>
  <c r="M93" i="19"/>
  <c r="L93" i="19"/>
  <c r="K93" i="19"/>
  <c r="J93" i="19"/>
  <c r="I93" i="19"/>
  <c r="H93" i="19"/>
  <c r="G93" i="19"/>
  <c r="F93" i="19"/>
  <c r="N91" i="19"/>
  <c r="F91" i="19"/>
  <c r="N90" i="19"/>
  <c r="F90" i="19"/>
  <c r="N89" i="19"/>
  <c r="F89" i="19"/>
  <c r="N88" i="19"/>
  <c r="F88" i="19"/>
  <c r="N87" i="19"/>
  <c r="F87" i="19"/>
  <c r="N86" i="19"/>
  <c r="F86" i="19"/>
  <c r="N84" i="19"/>
  <c r="F84" i="19"/>
  <c r="N83" i="19"/>
  <c r="F83" i="19"/>
  <c r="N82" i="19"/>
  <c r="F82" i="19"/>
  <c r="N81" i="19"/>
  <c r="F81" i="19"/>
  <c r="N80" i="19"/>
  <c r="F80" i="19"/>
  <c r="N79" i="19"/>
  <c r="F79" i="19"/>
  <c r="N78" i="19"/>
  <c r="F78" i="19"/>
  <c r="N77" i="19"/>
  <c r="F77" i="19"/>
  <c r="N76" i="19"/>
  <c r="F76" i="19"/>
  <c r="N75" i="19"/>
  <c r="F75" i="19"/>
  <c r="N74" i="19"/>
  <c r="F74" i="19"/>
  <c r="N73" i="19"/>
  <c r="F73" i="19"/>
  <c r="N72" i="19"/>
  <c r="F72" i="19"/>
  <c r="N71" i="19"/>
  <c r="F71" i="19"/>
  <c r="N70" i="19"/>
  <c r="F70" i="19"/>
  <c r="N69" i="19"/>
  <c r="F69" i="19"/>
  <c r="N68" i="19"/>
  <c r="M68" i="19"/>
  <c r="L68" i="19"/>
  <c r="K68" i="19"/>
  <c r="J68" i="19"/>
  <c r="I68" i="19"/>
  <c r="H68" i="19"/>
  <c r="G68" i="19"/>
  <c r="F68" i="19"/>
  <c r="N67" i="19"/>
  <c r="F67" i="19"/>
  <c r="N65" i="19"/>
  <c r="F65" i="19"/>
  <c r="N64" i="19"/>
  <c r="F64" i="19"/>
  <c r="N63" i="19"/>
  <c r="F63" i="19"/>
  <c r="N62" i="19"/>
  <c r="F62" i="19"/>
  <c r="N61" i="19"/>
  <c r="F61" i="19"/>
  <c r="N60" i="19"/>
  <c r="F60" i="19"/>
  <c r="N59" i="19"/>
  <c r="F59" i="19"/>
  <c r="N58" i="19"/>
  <c r="F58" i="19"/>
  <c r="N57" i="19"/>
  <c r="F57" i="19"/>
  <c r="N55" i="19"/>
  <c r="F55" i="19"/>
  <c r="N54" i="19"/>
  <c r="F54" i="19"/>
  <c r="N53" i="19"/>
  <c r="F53" i="19"/>
  <c r="N52" i="19"/>
  <c r="F52" i="19"/>
  <c r="N51" i="19"/>
  <c r="F51" i="19"/>
  <c r="N50" i="19"/>
  <c r="F50" i="19"/>
  <c r="N49" i="19"/>
  <c r="F49" i="19"/>
  <c r="N48" i="19"/>
  <c r="F48" i="19"/>
  <c r="N47" i="19"/>
  <c r="F47" i="19"/>
  <c r="N45" i="19"/>
  <c r="F45" i="19"/>
  <c r="N44" i="19"/>
  <c r="F44" i="19"/>
  <c r="N43" i="19"/>
  <c r="F43" i="19"/>
  <c r="N42" i="19"/>
  <c r="F42" i="19"/>
  <c r="N41" i="19"/>
  <c r="F41" i="19"/>
  <c r="N40" i="19"/>
  <c r="F40" i="19"/>
  <c r="N39" i="19"/>
  <c r="F39" i="19"/>
  <c r="N38" i="19"/>
  <c r="F38" i="19"/>
  <c r="N37" i="19"/>
  <c r="F37" i="19"/>
  <c r="N35" i="19"/>
  <c r="F35" i="19"/>
  <c r="N34" i="19"/>
  <c r="F34" i="19"/>
  <c r="N33" i="19"/>
  <c r="F33" i="19"/>
  <c r="N32" i="19"/>
  <c r="F32" i="19"/>
  <c r="N31" i="19"/>
  <c r="F31" i="19"/>
  <c r="N30" i="19"/>
  <c r="F30" i="19"/>
  <c r="N29" i="19"/>
  <c r="F29" i="19"/>
  <c r="N28" i="19"/>
  <c r="F28" i="19"/>
  <c r="N27" i="19"/>
  <c r="F27" i="19"/>
  <c r="N26" i="19"/>
  <c r="F26" i="19"/>
  <c r="N25" i="19"/>
  <c r="F25" i="19"/>
  <c r="N24" i="19"/>
  <c r="F24" i="19"/>
  <c r="N22" i="19"/>
  <c r="F22" i="19"/>
  <c r="N19" i="19"/>
  <c r="F19" i="19"/>
  <c r="N18" i="19"/>
  <c r="F18" i="19"/>
  <c r="N17" i="19"/>
  <c r="F17" i="19"/>
  <c r="N16" i="19"/>
  <c r="F16" i="19"/>
  <c r="N15" i="19"/>
  <c r="F15" i="19"/>
  <c r="N14" i="19"/>
  <c r="F14" i="19"/>
  <c r="N13" i="19"/>
  <c r="F13" i="19"/>
  <c r="N12" i="19"/>
  <c r="F12" i="19"/>
  <c r="N11" i="19"/>
  <c r="F11" i="19"/>
  <c r="N10" i="19"/>
  <c r="F10" i="19"/>
  <c r="N9" i="19"/>
  <c r="F9" i="19"/>
  <c r="N8" i="19"/>
  <c r="F8" i="19"/>
  <c r="N7" i="19"/>
  <c r="F7" i="19"/>
  <c r="N6" i="19"/>
  <c r="F6" i="19"/>
  <c r="F217" i="18"/>
  <c r="M217" i="18"/>
  <c r="N217" i="18"/>
  <c r="G217" i="18"/>
  <c r="G216" i="18"/>
  <c r="F216" i="18"/>
  <c r="G215" i="18"/>
  <c r="F215" i="18"/>
  <c r="G214" i="18"/>
  <c r="F214" i="18"/>
  <c r="G213" i="18"/>
  <c r="F213" i="18"/>
  <c r="G212" i="18"/>
  <c r="F212" i="18"/>
  <c r="G211" i="18"/>
  <c r="F211" i="18"/>
  <c r="G210" i="18"/>
  <c r="F210" i="18"/>
  <c r="F209" i="18"/>
  <c r="M209" i="18"/>
  <c r="N209" i="18"/>
  <c r="G209" i="18"/>
  <c r="F208" i="18"/>
  <c r="M208" i="18"/>
  <c r="N208" i="18"/>
  <c r="G208" i="18"/>
  <c r="F203" i="18"/>
  <c r="M203" i="18"/>
  <c r="N203" i="18"/>
  <c r="G203" i="18"/>
  <c r="F202" i="18"/>
  <c r="M202" i="18"/>
  <c r="N202" i="18"/>
  <c r="G202" i="18"/>
  <c r="F201" i="18"/>
  <c r="M201" i="18"/>
  <c r="N201" i="18"/>
  <c r="G201" i="18"/>
  <c r="F200" i="18"/>
  <c r="M200" i="18"/>
  <c r="N200" i="18"/>
  <c r="G200" i="18"/>
  <c r="F198" i="18"/>
  <c r="M198" i="18"/>
  <c r="N198" i="18"/>
  <c r="G198" i="18"/>
  <c r="F197" i="18"/>
  <c r="M197" i="18"/>
  <c r="N197" i="18"/>
  <c r="G197" i="18"/>
  <c r="F196" i="18"/>
  <c r="M196" i="18"/>
  <c r="N196" i="18"/>
  <c r="G196" i="18"/>
  <c r="F195" i="18"/>
  <c r="M195" i="18"/>
  <c r="N195" i="18"/>
  <c r="G195" i="18"/>
  <c r="F194" i="18"/>
  <c r="M194" i="18"/>
  <c r="N194" i="18"/>
  <c r="G194" i="18"/>
  <c r="F193" i="18"/>
  <c r="M193" i="18"/>
  <c r="N193" i="18"/>
  <c r="G193" i="18"/>
  <c r="F191" i="18"/>
  <c r="M191" i="18"/>
  <c r="N191" i="18"/>
  <c r="G191" i="18"/>
  <c r="F190" i="18"/>
  <c r="M190" i="18"/>
  <c r="N190" i="18"/>
  <c r="G190" i="18"/>
  <c r="F189" i="18"/>
  <c r="M189" i="18"/>
  <c r="N189" i="18"/>
  <c r="G189" i="18"/>
  <c r="F188" i="18"/>
  <c r="M188" i="18"/>
  <c r="N188" i="18"/>
  <c r="G188" i="18"/>
  <c r="F187" i="18"/>
  <c r="M187" i="18"/>
  <c r="N187" i="18"/>
  <c r="G187" i="18"/>
  <c r="F186" i="18"/>
  <c r="M186" i="18"/>
  <c r="N186" i="18"/>
  <c r="G186" i="18"/>
  <c r="F185" i="18"/>
  <c r="M185" i="18"/>
  <c r="N185" i="18"/>
  <c r="G185" i="18"/>
  <c r="F184" i="18"/>
  <c r="M184" i="18"/>
  <c r="N184" i="18"/>
  <c r="G184" i="18"/>
  <c r="F183" i="18"/>
  <c r="M183" i="18"/>
  <c r="N183" i="18"/>
  <c r="G183" i="18"/>
  <c r="F182" i="18"/>
  <c r="M182" i="18"/>
  <c r="N182" i="18"/>
  <c r="G182" i="18"/>
  <c r="F181" i="18"/>
  <c r="M181" i="18"/>
  <c r="N181" i="18"/>
  <c r="G181" i="18"/>
  <c r="F180" i="18"/>
  <c r="M180" i="18"/>
  <c r="N180" i="18"/>
  <c r="G180" i="18"/>
  <c r="F179" i="18"/>
  <c r="M179" i="18"/>
  <c r="N179" i="18"/>
  <c r="G179" i="18"/>
  <c r="F178" i="18"/>
  <c r="M178" i="18"/>
  <c r="N178" i="18"/>
  <c r="G178" i="18"/>
  <c r="F177" i="18"/>
  <c r="M177" i="18"/>
  <c r="N177" i="18"/>
  <c r="G177" i="18"/>
  <c r="F176" i="18"/>
  <c r="M176" i="18"/>
  <c r="N176" i="18"/>
  <c r="G176" i="18"/>
  <c r="F175" i="18"/>
  <c r="M175" i="18"/>
  <c r="N175" i="18"/>
  <c r="G175" i="18"/>
  <c r="F174" i="18"/>
  <c r="M174" i="18"/>
  <c r="N174" i="18"/>
  <c r="G174" i="18"/>
  <c r="F173" i="18"/>
  <c r="M173" i="18"/>
  <c r="N173" i="18"/>
  <c r="G173" i="18"/>
  <c r="F172" i="18"/>
  <c r="M172" i="18"/>
  <c r="N172" i="18"/>
  <c r="G172" i="18"/>
  <c r="F171" i="18"/>
  <c r="M171" i="18"/>
  <c r="N171" i="18"/>
  <c r="G171" i="18"/>
  <c r="F170" i="18"/>
  <c r="M170" i="18"/>
  <c r="N170" i="18"/>
  <c r="G170" i="18"/>
  <c r="F169" i="18"/>
  <c r="M169" i="18"/>
  <c r="N169" i="18"/>
  <c r="G169" i="18"/>
  <c r="G168" i="18"/>
  <c r="F167" i="18"/>
  <c r="M167" i="18"/>
  <c r="N167" i="18"/>
  <c r="G167" i="18"/>
  <c r="F166" i="18"/>
  <c r="M166" i="18"/>
  <c r="N166" i="18"/>
  <c r="G166" i="18"/>
  <c r="F165" i="18"/>
  <c r="M165" i="18"/>
  <c r="N165" i="18"/>
  <c r="G165" i="18"/>
  <c r="F164" i="18"/>
  <c r="M164" i="18"/>
  <c r="N164" i="18"/>
  <c r="G164" i="18"/>
  <c r="F163" i="18"/>
  <c r="M163" i="18"/>
  <c r="N163" i="18"/>
  <c r="G163" i="18"/>
  <c r="F162" i="18"/>
  <c r="M162" i="18"/>
  <c r="N162" i="18"/>
  <c r="G162" i="18"/>
  <c r="F161" i="18"/>
  <c r="M161" i="18"/>
  <c r="N161" i="18"/>
  <c r="G161" i="18"/>
  <c r="F160" i="18"/>
  <c r="M160" i="18"/>
  <c r="N160" i="18"/>
  <c r="G160" i="18"/>
  <c r="F159" i="18"/>
  <c r="M159" i="18"/>
  <c r="N159" i="18"/>
  <c r="G159" i="18"/>
  <c r="F158" i="18"/>
  <c r="M158" i="18"/>
  <c r="N158" i="18"/>
  <c r="G158" i="18"/>
  <c r="F157" i="18"/>
  <c r="M157" i="18"/>
  <c r="N157" i="18"/>
  <c r="G157" i="18"/>
  <c r="F155" i="18"/>
  <c r="M155" i="18"/>
  <c r="N155" i="18"/>
  <c r="G155" i="18"/>
  <c r="F154" i="18"/>
  <c r="M154" i="18"/>
  <c r="N154" i="18"/>
  <c r="G154" i="18"/>
  <c r="F153" i="18"/>
  <c r="M153" i="18"/>
  <c r="N153" i="18"/>
  <c r="G153" i="18"/>
  <c r="F152" i="18"/>
  <c r="M152" i="18"/>
  <c r="N152" i="18"/>
  <c r="G152" i="18"/>
  <c r="F151" i="18"/>
  <c r="M151" i="18"/>
  <c r="N151" i="18"/>
  <c r="G151" i="18"/>
  <c r="F150" i="18"/>
  <c r="M150" i="18"/>
  <c r="N150" i="18"/>
  <c r="G150" i="18"/>
  <c r="F149" i="18"/>
  <c r="M149" i="18"/>
  <c r="N149" i="18"/>
  <c r="G149" i="18"/>
  <c r="F148" i="18"/>
  <c r="M148" i="18"/>
  <c r="N148" i="18"/>
  <c r="G148" i="18"/>
  <c r="F147" i="18"/>
  <c r="M147" i="18"/>
  <c r="N147" i="18"/>
  <c r="G147" i="18"/>
  <c r="F146" i="18"/>
  <c r="M146" i="18"/>
  <c r="N146" i="18"/>
  <c r="G146" i="18"/>
  <c r="F145" i="18"/>
  <c r="M145" i="18"/>
  <c r="N145" i="18"/>
  <c r="G145" i="18"/>
  <c r="F144" i="18"/>
  <c r="M144" i="18"/>
  <c r="N144" i="18"/>
  <c r="G144" i="18"/>
  <c r="F143" i="18"/>
  <c r="M143" i="18"/>
  <c r="N143" i="18"/>
  <c r="G143" i="18"/>
  <c r="F142" i="18"/>
  <c r="M142" i="18"/>
  <c r="N142" i="18"/>
  <c r="G142" i="18"/>
  <c r="F141" i="18"/>
  <c r="M141" i="18"/>
  <c r="N141" i="18"/>
  <c r="G141" i="18"/>
  <c r="F140" i="18"/>
  <c r="M140" i="18"/>
  <c r="N140" i="18"/>
  <c r="G140" i="18"/>
  <c r="F139" i="18"/>
  <c r="M139" i="18"/>
  <c r="N139" i="18"/>
  <c r="G139" i="18"/>
  <c r="F138" i="18"/>
  <c r="M138" i="18"/>
  <c r="N138" i="18"/>
  <c r="G138" i="18"/>
  <c r="F137" i="18"/>
  <c r="M137" i="18"/>
  <c r="N137" i="18"/>
  <c r="G137" i="18"/>
  <c r="F136" i="18"/>
  <c r="M136" i="18"/>
  <c r="N136" i="18"/>
  <c r="G136" i="18"/>
  <c r="F135" i="18"/>
  <c r="M135" i="18"/>
  <c r="N135" i="18"/>
  <c r="G135" i="18"/>
  <c r="F134" i="18"/>
  <c r="M134" i="18"/>
  <c r="N134" i="18"/>
  <c r="G134" i="18"/>
  <c r="F132" i="18"/>
  <c r="M132" i="18"/>
  <c r="N132" i="18"/>
  <c r="G132" i="18"/>
  <c r="F131" i="18"/>
  <c r="M131" i="18"/>
  <c r="N131" i="18"/>
  <c r="G131" i="18"/>
  <c r="F129" i="18"/>
  <c r="M129" i="18"/>
  <c r="N129" i="18"/>
  <c r="G129" i="18"/>
  <c r="F128" i="18"/>
  <c r="M128" i="18"/>
  <c r="N128" i="18"/>
  <c r="G128" i="18"/>
  <c r="F127" i="18"/>
  <c r="M127" i="18"/>
  <c r="N127" i="18"/>
  <c r="G127" i="18"/>
  <c r="F126" i="18"/>
  <c r="M126" i="18"/>
  <c r="N126" i="18"/>
  <c r="G126" i="18"/>
  <c r="F124" i="18"/>
  <c r="M124" i="18"/>
  <c r="N124" i="18"/>
  <c r="G124" i="18"/>
  <c r="F123" i="18"/>
  <c r="M123" i="18"/>
  <c r="N123" i="18"/>
  <c r="G123" i="18"/>
  <c r="F122" i="18"/>
  <c r="M122" i="18"/>
  <c r="N122" i="18"/>
  <c r="G122" i="18"/>
  <c r="F121" i="18"/>
  <c r="M121" i="18"/>
  <c r="N121" i="18"/>
  <c r="G121" i="18"/>
  <c r="F120" i="18"/>
  <c r="M120" i="18"/>
  <c r="N120" i="18"/>
  <c r="G120" i="18"/>
  <c r="F119" i="18"/>
  <c r="M119" i="18"/>
  <c r="N119" i="18"/>
  <c r="G119" i="18"/>
  <c r="F117" i="18"/>
  <c r="M117" i="18"/>
  <c r="N117" i="18"/>
  <c r="G117" i="18"/>
  <c r="F116" i="18"/>
  <c r="M116" i="18"/>
  <c r="N116" i="18"/>
  <c r="G116" i="18"/>
  <c r="F115" i="18"/>
  <c r="M115" i="18"/>
  <c r="N115" i="18"/>
  <c r="G115" i="18"/>
  <c r="F114" i="18"/>
  <c r="M114" i="18"/>
  <c r="N114" i="18"/>
  <c r="G114" i="18"/>
  <c r="F113" i="18"/>
  <c r="M113" i="18"/>
  <c r="N113" i="18"/>
  <c r="G113" i="18"/>
  <c r="F112" i="18"/>
  <c r="M112" i="18"/>
  <c r="N112" i="18"/>
  <c r="G112" i="18"/>
  <c r="F111" i="18"/>
  <c r="M111" i="18"/>
  <c r="N111" i="18"/>
  <c r="G111" i="18"/>
  <c r="F109" i="18"/>
  <c r="M109" i="18"/>
  <c r="N109" i="18"/>
  <c r="G109" i="18"/>
  <c r="F108" i="18"/>
  <c r="M108" i="18"/>
  <c r="N108" i="18"/>
  <c r="G108" i="18"/>
  <c r="G107" i="18"/>
  <c r="F106" i="18"/>
  <c r="M106" i="18"/>
  <c r="N106" i="18"/>
  <c r="G106" i="18"/>
  <c r="F105" i="18"/>
  <c r="M105" i="18"/>
  <c r="N105" i="18"/>
  <c r="G105" i="18"/>
  <c r="F104" i="18"/>
  <c r="M104" i="18"/>
  <c r="N104" i="18"/>
  <c r="G104" i="18"/>
  <c r="F103" i="18"/>
  <c r="M103" i="18"/>
  <c r="N103" i="18"/>
  <c r="G103" i="18"/>
  <c r="F102" i="18"/>
  <c r="M102" i="18"/>
  <c r="N102" i="18"/>
  <c r="G102" i="18"/>
  <c r="F101" i="18"/>
  <c r="M101" i="18"/>
  <c r="N101" i="18"/>
  <c r="G101" i="18"/>
  <c r="F100" i="18"/>
  <c r="M100" i="18"/>
  <c r="N100" i="18"/>
  <c r="G100" i="18"/>
  <c r="F99" i="18"/>
  <c r="M99" i="18"/>
  <c r="N99" i="18"/>
  <c r="G99" i="18"/>
  <c r="F98" i="18"/>
  <c r="M98" i="18"/>
  <c r="N98" i="18"/>
  <c r="G98" i="18"/>
  <c r="F97" i="18"/>
  <c r="M97" i="18"/>
  <c r="N97" i="18"/>
  <c r="G97" i="18"/>
  <c r="F96" i="18"/>
  <c r="M96" i="18"/>
  <c r="N96" i="18"/>
  <c r="G96" i="18"/>
  <c r="F95" i="18"/>
  <c r="M95" i="18"/>
  <c r="N95" i="18"/>
  <c r="G95" i="18"/>
  <c r="F94" i="18"/>
  <c r="M94" i="18"/>
  <c r="N94" i="18"/>
  <c r="G94" i="18"/>
  <c r="F93" i="18"/>
  <c r="M93" i="18"/>
  <c r="N93" i="18"/>
  <c r="G93" i="18"/>
  <c r="F91" i="18"/>
  <c r="M91" i="18"/>
  <c r="N91" i="18"/>
  <c r="G91" i="18"/>
  <c r="F90" i="18"/>
  <c r="M90" i="18"/>
  <c r="N90" i="18"/>
  <c r="G90" i="18"/>
  <c r="F89" i="18"/>
  <c r="M89" i="18"/>
  <c r="N89" i="18"/>
  <c r="G89" i="18"/>
  <c r="F88" i="18"/>
  <c r="M88" i="18"/>
  <c r="N88" i="18"/>
  <c r="G88" i="18"/>
  <c r="F87" i="18"/>
  <c r="M87" i="18"/>
  <c r="N87" i="18"/>
  <c r="G87" i="18"/>
  <c r="F86" i="18"/>
  <c r="M86" i="18"/>
  <c r="N86" i="18"/>
  <c r="G86" i="18"/>
  <c r="F84" i="18"/>
  <c r="M84" i="18"/>
  <c r="N84" i="18"/>
  <c r="G84" i="18"/>
  <c r="F83" i="18"/>
  <c r="M83" i="18"/>
  <c r="N83" i="18"/>
  <c r="G83" i="18"/>
  <c r="F82" i="18"/>
  <c r="M82" i="18"/>
  <c r="N82" i="18"/>
  <c r="G82" i="18"/>
  <c r="F81" i="18"/>
  <c r="M81" i="18"/>
  <c r="N81" i="18"/>
  <c r="G81" i="18"/>
  <c r="F80" i="18"/>
  <c r="M80" i="18"/>
  <c r="N80" i="18"/>
  <c r="G80" i="18"/>
  <c r="F79" i="18"/>
  <c r="M79" i="18"/>
  <c r="N79" i="18"/>
  <c r="G79" i="18"/>
  <c r="F78" i="18"/>
  <c r="M78" i="18"/>
  <c r="N78" i="18"/>
  <c r="G78" i="18"/>
  <c r="F77" i="18"/>
  <c r="M77" i="18"/>
  <c r="N77" i="18"/>
  <c r="G77" i="18"/>
  <c r="F76" i="18"/>
  <c r="M76" i="18"/>
  <c r="N76" i="18"/>
  <c r="G76" i="18"/>
  <c r="F75" i="18"/>
  <c r="M75" i="18"/>
  <c r="N75" i="18"/>
  <c r="G75" i="18"/>
  <c r="F74" i="18"/>
  <c r="M74" i="18"/>
  <c r="N74" i="18"/>
  <c r="G74" i="18"/>
  <c r="F73" i="18"/>
  <c r="M73" i="18"/>
  <c r="N73" i="18"/>
  <c r="G73" i="18"/>
  <c r="F72" i="18"/>
  <c r="M72" i="18"/>
  <c r="N72" i="18"/>
  <c r="G72" i="18"/>
  <c r="F71" i="18"/>
  <c r="M71" i="18"/>
  <c r="N71" i="18"/>
  <c r="G71" i="18"/>
  <c r="F70" i="18"/>
  <c r="M70" i="18"/>
  <c r="N70" i="18"/>
  <c r="G70" i="18"/>
  <c r="F69" i="18"/>
  <c r="M69" i="18"/>
  <c r="N69" i="18"/>
  <c r="G69" i="18"/>
  <c r="F6" i="18"/>
  <c r="M6" i="18"/>
  <c r="N6" i="18"/>
  <c r="F7" i="18"/>
  <c r="M7" i="18"/>
  <c r="N7" i="18"/>
  <c r="F8" i="18"/>
  <c r="M8" i="18"/>
  <c r="N8" i="18"/>
  <c r="F9" i="18"/>
  <c r="M9" i="18"/>
  <c r="N9" i="18"/>
  <c r="F10" i="18"/>
  <c r="M10" i="18"/>
  <c r="N10" i="18"/>
  <c r="F11" i="18"/>
  <c r="M11" i="18"/>
  <c r="N11" i="18"/>
  <c r="F12" i="18"/>
  <c r="M12" i="18"/>
  <c r="N12" i="18"/>
  <c r="F13" i="18"/>
  <c r="M13" i="18"/>
  <c r="N13" i="18"/>
  <c r="F14" i="18"/>
  <c r="M14" i="18"/>
  <c r="N14" i="18"/>
  <c r="F15" i="18"/>
  <c r="M15" i="18"/>
  <c r="N15" i="18"/>
  <c r="F16" i="18"/>
  <c r="M16" i="18"/>
  <c r="N16" i="18"/>
  <c r="F17" i="18"/>
  <c r="M17" i="18"/>
  <c r="N17" i="18"/>
  <c r="F18" i="18"/>
  <c r="M18" i="18"/>
  <c r="N18" i="18"/>
  <c r="F19" i="18"/>
  <c r="M19" i="18"/>
  <c r="N19" i="18"/>
  <c r="F22" i="18"/>
  <c r="M22" i="18"/>
  <c r="N22" i="18"/>
  <c r="F24" i="18"/>
  <c r="M24" i="18"/>
  <c r="N24" i="18"/>
  <c r="F25" i="18"/>
  <c r="M25" i="18"/>
  <c r="N25" i="18"/>
  <c r="F26" i="18"/>
  <c r="M26" i="18"/>
  <c r="N26" i="18"/>
  <c r="F27" i="18"/>
  <c r="M27" i="18"/>
  <c r="N27" i="18"/>
  <c r="F28" i="18"/>
  <c r="M28" i="18"/>
  <c r="N28" i="18"/>
  <c r="F29" i="18"/>
  <c r="M29" i="18"/>
  <c r="N29" i="18"/>
  <c r="F30" i="18"/>
  <c r="M30" i="18"/>
  <c r="N30" i="18"/>
  <c r="F31" i="18"/>
  <c r="M31" i="18"/>
  <c r="N31" i="18"/>
  <c r="F32" i="18"/>
  <c r="M32" i="18"/>
  <c r="N32" i="18"/>
  <c r="F33" i="18"/>
  <c r="M33" i="18"/>
  <c r="N33" i="18"/>
  <c r="F34" i="18"/>
  <c r="M34" i="18"/>
  <c r="N34" i="18"/>
  <c r="F35" i="18"/>
  <c r="M35" i="18"/>
  <c r="N35" i="18"/>
  <c r="F37" i="18"/>
  <c r="M37" i="18"/>
  <c r="N37" i="18"/>
  <c r="F38" i="18"/>
  <c r="M38" i="18"/>
  <c r="N38" i="18"/>
  <c r="F39" i="18"/>
  <c r="M39" i="18"/>
  <c r="N39" i="18"/>
  <c r="F40" i="18"/>
  <c r="M40" i="18"/>
  <c r="N40" i="18"/>
  <c r="F41" i="18"/>
  <c r="M41" i="18"/>
  <c r="N41" i="18"/>
  <c r="F42" i="18"/>
  <c r="M42" i="18"/>
  <c r="N42" i="18"/>
  <c r="F43" i="18"/>
  <c r="M43" i="18"/>
  <c r="N43" i="18"/>
  <c r="F44" i="18"/>
  <c r="M44" i="18"/>
  <c r="N44" i="18"/>
  <c r="F45" i="18"/>
  <c r="M45" i="18"/>
  <c r="N45" i="18"/>
  <c r="F47" i="18"/>
  <c r="M47" i="18"/>
  <c r="N47" i="18"/>
  <c r="F48" i="18"/>
  <c r="M48" i="18"/>
  <c r="N48" i="18"/>
  <c r="F49" i="18"/>
  <c r="M49" i="18"/>
  <c r="N49" i="18"/>
  <c r="F50" i="18"/>
  <c r="M50" i="18"/>
  <c r="N50" i="18"/>
  <c r="F51" i="18"/>
  <c r="M51" i="18"/>
  <c r="N51" i="18"/>
  <c r="F52" i="18"/>
  <c r="M52" i="18"/>
  <c r="N52" i="18"/>
  <c r="F53" i="18"/>
  <c r="M53" i="18"/>
  <c r="N53" i="18"/>
  <c r="F54" i="18"/>
  <c r="M54" i="18"/>
  <c r="N54" i="18"/>
  <c r="F55" i="18"/>
  <c r="M55" i="18"/>
  <c r="N55" i="18"/>
  <c r="F57" i="18"/>
  <c r="M57" i="18"/>
  <c r="N57" i="18"/>
  <c r="F58" i="18"/>
  <c r="M58" i="18"/>
  <c r="N58" i="18"/>
  <c r="F59" i="18"/>
  <c r="M59" i="18"/>
  <c r="N59" i="18"/>
  <c r="F60" i="18"/>
  <c r="M60" i="18"/>
  <c r="N60" i="18"/>
  <c r="F61" i="18"/>
  <c r="M61" i="18"/>
  <c r="N61" i="18"/>
  <c r="F62" i="18"/>
  <c r="M62" i="18"/>
  <c r="N62" i="18"/>
  <c r="F63" i="18"/>
  <c r="M63" i="18"/>
  <c r="N63" i="18"/>
  <c r="F64" i="18"/>
  <c r="M64" i="18"/>
  <c r="N64" i="18"/>
  <c r="F65" i="18"/>
  <c r="M65" i="18"/>
  <c r="N65" i="18"/>
  <c r="F67" i="18"/>
  <c r="M67" i="18"/>
  <c r="N67" i="18"/>
  <c r="N68" i="18"/>
  <c r="M68" i="18"/>
  <c r="G68" i="18"/>
  <c r="F68" i="18"/>
  <c r="G67" i="18"/>
  <c r="G65" i="18"/>
  <c r="G64" i="18"/>
  <c r="G63" i="18"/>
  <c r="G62" i="18"/>
  <c r="G61" i="18"/>
  <c r="G60" i="18"/>
  <c r="G59" i="18"/>
  <c r="G58" i="18"/>
  <c r="G57" i="18"/>
  <c r="G55" i="18"/>
  <c r="G54" i="18"/>
  <c r="G53" i="18"/>
  <c r="G52" i="18"/>
  <c r="G51" i="18"/>
  <c r="G50" i="18"/>
  <c r="G49" i="18"/>
  <c r="G48" i="18"/>
  <c r="G47" i="18"/>
  <c r="G45" i="18"/>
  <c r="G44" i="18"/>
  <c r="G43" i="18"/>
  <c r="G42" i="18"/>
  <c r="G41" i="18"/>
  <c r="G40" i="18"/>
  <c r="G39" i="18"/>
  <c r="G38" i="18"/>
  <c r="G37" i="18"/>
  <c r="G35" i="18"/>
  <c r="G34" i="18"/>
  <c r="G33" i="18"/>
  <c r="G32" i="18"/>
  <c r="G31" i="18"/>
  <c r="G30" i="18"/>
  <c r="G29" i="18"/>
  <c r="G28" i="18"/>
  <c r="G27" i="18"/>
  <c r="G26" i="18"/>
  <c r="G25" i="18"/>
  <c r="G24" i="18"/>
  <c r="G22" i="18"/>
  <c r="G19" i="18"/>
  <c r="G18" i="18"/>
  <c r="G17" i="18"/>
  <c r="G16" i="18"/>
  <c r="G15" i="18"/>
  <c r="G14" i="18"/>
  <c r="G13" i="18"/>
  <c r="G12" i="18"/>
  <c r="G11" i="18"/>
  <c r="G10" i="18"/>
  <c r="G9" i="18"/>
  <c r="G8" i="18"/>
  <c r="G7" i="18"/>
  <c r="G6" i="18"/>
  <c r="P216" i="2"/>
  <c r="P217" i="2"/>
  <c r="N93" i="2"/>
  <c r="N134" i="2"/>
  <c r="N158" i="2"/>
  <c r="N217" i="2"/>
  <c r="O93" i="2"/>
  <c r="O134" i="2"/>
  <c r="O158" i="2"/>
  <c r="O217" i="2"/>
  <c r="O219" i="2"/>
  <c r="O220" i="2"/>
  <c r="AG6" i="2"/>
  <c r="AG7" i="2"/>
  <c r="AG8" i="2"/>
  <c r="AG9" i="2"/>
  <c r="AG10" i="2"/>
  <c r="AG11" i="2"/>
  <c r="AG12" i="2"/>
  <c r="AG13" i="2"/>
  <c r="AG14" i="2"/>
  <c r="AG15" i="2"/>
  <c r="AG16" i="2"/>
  <c r="AG17" i="2"/>
  <c r="AG18" i="2"/>
  <c r="AG19" i="2"/>
  <c r="AG22" i="2"/>
  <c r="AG24" i="2"/>
  <c r="AG25" i="2"/>
  <c r="AG26" i="2"/>
  <c r="AG27" i="2"/>
  <c r="AG28" i="2"/>
  <c r="AG29" i="2"/>
  <c r="AG30" i="2"/>
  <c r="AG31" i="2"/>
  <c r="AG32" i="2"/>
  <c r="AG33" i="2"/>
  <c r="AG34" i="2"/>
  <c r="AG35" i="2"/>
  <c r="AG37" i="2"/>
  <c r="AG38" i="2"/>
  <c r="AG39" i="2"/>
  <c r="AG40" i="2"/>
  <c r="AG41" i="2"/>
  <c r="AG42" i="2"/>
  <c r="AG43" i="2"/>
  <c r="AG44" i="2"/>
  <c r="AG45" i="2"/>
  <c r="AG47" i="2"/>
  <c r="AG48" i="2"/>
  <c r="AG49" i="2"/>
  <c r="AG50" i="2"/>
  <c r="AG51" i="2"/>
  <c r="AG52" i="2"/>
  <c r="AG53" i="2"/>
  <c r="AG54" i="2"/>
  <c r="AG55" i="2"/>
  <c r="AG57" i="2"/>
  <c r="AG58" i="2"/>
  <c r="AG59" i="2"/>
  <c r="AG60" i="2"/>
  <c r="AG61" i="2"/>
  <c r="AG62" i="2"/>
  <c r="AG63" i="2"/>
  <c r="AG64" i="2"/>
  <c r="AG65" i="2"/>
  <c r="AG67" i="2"/>
  <c r="AG68" i="2"/>
  <c r="AG69" i="2"/>
  <c r="AG70" i="2"/>
  <c r="AG71" i="2"/>
  <c r="AG72" i="2"/>
  <c r="AG73" i="2"/>
  <c r="AG74" i="2"/>
  <c r="AG75" i="2"/>
  <c r="AG76" i="2"/>
  <c r="AG77" i="2"/>
  <c r="AG78" i="2"/>
  <c r="AG79" i="2"/>
  <c r="AG80" i="2"/>
  <c r="AG81" i="2"/>
  <c r="AG82" i="2"/>
  <c r="AG83" i="2"/>
  <c r="AG84" i="2"/>
  <c r="AG86" i="2"/>
  <c r="AG87" i="2"/>
  <c r="AG88" i="2"/>
  <c r="AG89" i="2"/>
  <c r="AG90" i="2"/>
  <c r="AG91" i="2"/>
  <c r="AG93" i="2"/>
  <c r="AG94" i="2"/>
  <c r="AG95" i="2"/>
  <c r="AG96" i="2"/>
  <c r="AG97" i="2"/>
  <c r="AG98" i="2"/>
  <c r="AG99" i="2"/>
  <c r="AG100" i="2"/>
  <c r="AG101" i="2"/>
  <c r="AG102" i="2"/>
  <c r="AG103" i="2"/>
  <c r="AG104" i="2"/>
  <c r="AG105" i="2"/>
  <c r="AG106" i="2"/>
  <c r="AG107" i="2"/>
  <c r="AG108" i="2"/>
  <c r="AG109" i="2"/>
  <c r="AG111" i="2"/>
  <c r="AG112" i="2"/>
  <c r="AG113" i="2"/>
  <c r="AG114" i="2"/>
  <c r="AG115" i="2"/>
  <c r="AG116" i="2"/>
  <c r="AG117" i="2"/>
  <c r="AG119" i="2"/>
  <c r="AG120" i="2"/>
  <c r="AG121" i="2"/>
  <c r="AG122" i="2"/>
  <c r="AG123" i="2"/>
  <c r="AG124" i="2"/>
  <c r="AG126" i="2"/>
  <c r="AG127" i="2"/>
  <c r="AG128" i="2"/>
  <c r="AG129" i="2"/>
  <c r="AG131" i="2"/>
  <c r="AG132" i="2"/>
  <c r="AG134" i="2"/>
  <c r="AG135" i="2"/>
  <c r="AG136" i="2"/>
  <c r="AG137" i="2"/>
  <c r="AG138" i="2"/>
  <c r="AG139" i="2"/>
  <c r="AG140" i="2"/>
  <c r="AG141" i="2"/>
  <c r="AG142" i="2"/>
  <c r="AG143" i="2"/>
  <c r="AG144" i="2"/>
  <c r="AG145" i="2"/>
  <c r="AG146" i="2"/>
  <c r="AG147" i="2"/>
  <c r="AG148" i="2"/>
  <c r="AG149" i="2"/>
  <c r="AG150" i="2"/>
  <c r="AG151" i="2"/>
  <c r="AG152" i="2"/>
  <c r="AG153" i="2"/>
  <c r="AG154" i="2"/>
  <c r="AG155"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3" i="2"/>
  <c r="AG194" i="2"/>
  <c r="AG195" i="2"/>
  <c r="AG196" i="2"/>
  <c r="AG197" i="2"/>
  <c r="AG198" i="2"/>
  <c r="AG200" i="2"/>
  <c r="AG201" i="2"/>
  <c r="AG202" i="2"/>
  <c r="AG203" i="2"/>
  <c r="AG208" i="2"/>
  <c r="AG209" i="2"/>
  <c r="AG210" i="2"/>
  <c r="AG211" i="2"/>
  <c r="AG212" i="2"/>
  <c r="AG213" i="2"/>
  <c r="AG214" i="2"/>
  <c r="AG215" i="2"/>
  <c r="AG216" i="2"/>
  <c r="AG217" i="2"/>
  <c r="AF68" i="2"/>
  <c r="AF93" i="2"/>
  <c r="AF134" i="2"/>
  <c r="AF158" i="2"/>
  <c r="AF217" i="2"/>
  <c r="AE68" i="2"/>
  <c r="AE93" i="2"/>
  <c r="AE134" i="2"/>
  <c r="AE158" i="2"/>
  <c r="AE217" i="2"/>
  <c r="AD68" i="2"/>
  <c r="AD93" i="2"/>
  <c r="AD134" i="2"/>
  <c r="AD158" i="2"/>
  <c r="AD217" i="2"/>
  <c r="AC68" i="2"/>
  <c r="AC93" i="2"/>
  <c r="AC134" i="2"/>
  <c r="AC158" i="2"/>
  <c r="AC217" i="2"/>
  <c r="AB68" i="2"/>
  <c r="AB93" i="2"/>
  <c r="AB134" i="2"/>
  <c r="AB158" i="2"/>
  <c r="AB217" i="2"/>
  <c r="AA68" i="2"/>
  <c r="AA93" i="2"/>
  <c r="AA134" i="2"/>
  <c r="AA158" i="2"/>
  <c r="AA217" i="2"/>
  <c r="Z68" i="2"/>
  <c r="Z93" i="2"/>
  <c r="Z134" i="2"/>
  <c r="Z158" i="2"/>
  <c r="Z217" i="2"/>
  <c r="V68" i="2"/>
  <c r="V93" i="2"/>
  <c r="V134" i="2"/>
  <c r="V158" i="2"/>
  <c r="V217" i="2"/>
  <c r="T68" i="2"/>
  <c r="T93" i="2"/>
  <c r="T134" i="2"/>
  <c r="T158" i="2"/>
  <c r="T216" i="2"/>
  <c r="T217" i="2"/>
  <c r="R68" i="2"/>
  <c r="R93" i="2"/>
  <c r="R134" i="2"/>
  <c r="R158" i="2"/>
  <c r="R217" i="2"/>
  <c r="L68" i="2"/>
  <c r="L93" i="2"/>
  <c r="L134" i="2"/>
  <c r="L158" i="2"/>
  <c r="L216" i="2"/>
  <c r="L217" i="2"/>
  <c r="J216" i="2"/>
  <c r="J217" i="2"/>
  <c r="I68" i="2"/>
  <c r="I93" i="2"/>
  <c r="I134" i="2"/>
  <c r="I158" i="2"/>
  <c r="I217" i="2"/>
  <c r="H68" i="2"/>
  <c r="H93" i="2"/>
  <c r="H134" i="2"/>
  <c r="H158" i="2"/>
  <c r="H217" i="2"/>
  <c r="F68" i="2"/>
  <c r="F93" i="2"/>
  <c r="F134" i="2"/>
  <c r="F158" i="2"/>
  <c r="F217" i="2"/>
  <c r="Y209" i="2"/>
  <c r="Y208" i="2"/>
  <c r="Y207" i="2"/>
  <c r="Y206" i="2"/>
  <c r="Y205" i="2"/>
  <c r="Y204" i="2"/>
  <c r="Y202" i="2"/>
  <c r="Y201" i="2"/>
  <c r="Y200" i="2"/>
  <c r="Y199" i="2"/>
  <c r="Y198" i="2"/>
  <c r="Y195" i="2"/>
  <c r="Y193" i="2"/>
  <c r="Y192" i="2"/>
  <c r="Y191" i="2"/>
  <c r="Y190" i="2"/>
  <c r="Y189" i="2"/>
  <c r="Y188" i="2"/>
  <c r="Y187" i="2"/>
  <c r="Y186" i="2"/>
  <c r="Y185" i="2"/>
  <c r="Y184" i="2"/>
  <c r="Y183" i="2"/>
  <c r="Y182" i="2"/>
  <c r="Y181" i="2"/>
  <c r="Y180" i="2"/>
  <c r="Y179" i="2"/>
  <c r="Y178" i="2"/>
  <c r="Y177" i="2"/>
  <c r="Y176" i="2"/>
  <c r="Y175" i="2"/>
  <c r="Y174" i="2"/>
  <c r="Y172" i="2"/>
  <c r="Y171" i="2"/>
  <c r="Y170" i="2"/>
  <c r="Y167" i="2"/>
  <c r="Y166" i="2"/>
  <c r="Y165" i="2"/>
  <c r="Y164" i="2"/>
  <c r="Y163" i="2"/>
  <c r="Y162" i="2"/>
  <c r="Y161" i="2"/>
  <c r="Y160" i="2"/>
  <c r="Y159" i="2"/>
  <c r="Y158" i="2"/>
  <c r="Y157" i="2"/>
  <c r="Y156" i="2"/>
  <c r="Y155" i="2"/>
  <c r="Y153" i="2"/>
  <c r="Y152" i="2"/>
  <c r="Y149" i="2"/>
  <c r="Y148" i="2"/>
  <c r="Y147" i="2"/>
  <c r="Y146" i="2"/>
  <c r="Y145" i="2"/>
  <c r="Y144" i="2"/>
  <c r="Y143" i="2"/>
  <c r="Y142" i="2"/>
  <c r="Y141" i="2"/>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106" i="2"/>
  <c r="Y104"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4" i="2"/>
  <c r="Y63" i="2"/>
  <c r="Y62" i="2"/>
  <c r="Y61" i="2"/>
  <c r="Y60" i="2"/>
  <c r="Y59" i="2"/>
  <c r="Y58" i="2"/>
  <c r="Y57" i="2"/>
  <c r="Y56" i="2"/>
  <c r="Y55" i="2"/>
  <c r="Y54" i="2"/>
  <c r="Y53" i="2"/>
  <c r="Y52" i="2"/>
  <c r="Y51" i="2"/>
  <c r="Y50" i="2"/>
  <c r="Y49" i="2"/>
  <c r="Y48" i="2"/>
  <c r="Y47" i="2"/>
  <c r="Y46" i="2"/>
  <c r="Y45" i="2"/>
  <c r="Y44" i="2"/>
  <c r="Y43" i="2"/>
  <c r="Y42" i="2"/>
  <c r="Y41" i="2"/>
  <c r="Y40" i="2"/>
  <c r="Y39" i="2"/>
  <c r="Y38" i="2"/>
  <c r="Y36" i="2"/>
  <c r="Y35" i="2"/>
  <c r="Y34" i="2"/>
  <c r="Y33" i="2"/>
  <c r="Y32" i="2"/>
  <c r="Y31" i="2"/>
  <c r="Y29" i="2"/>
  <c r="Y28" i="2"/>
  <c r="Y27" i="2"/>
  <c r="Y26" i="2"/>
  <c r="Y25" i="2"/>
  <c r="Y24" i="2"/>
  <c r="Y23" i="2"/>
  <c r="Y22" i="2"/>
  <c r="Y21" i="2"/>
  <c r="Y20" i="2"/>
  <c r="Y19" i="2"/>
  <c r="Y18" i="2"/>
  <c r="Y17" i="2"/>
  <c r="Y16" i="2"/>
  <c r="Y15" i="2"/>
  <c r="Y14" i="2"/>
  <c r="Y13" i="2"/>
  <c r="Y12" i="2"/>
  <c r="AU11" i="2"/>
  <c r="Y11" i="2"/>
  <c r="AU10" i="2"/>
  <c r="Y10" i="2"/>
  <c r="Y9" i="2"/>
  <c r="Y8" i="2"/>
  <c r="Y7" i="2"/>
</calcChain>
</file>

<file path=xl/sharedStrings.xml><?xml version="1.0" encoding="utf-8"?>
<sst xmlns="http://schemas.openxmlformats.org/spreadsheetml/2006/main" count="3240" uniqueCount="1466">
  <si>
    <t>Pool</t>
  </si>
  <si>
    <t>FMR Code</t>
  </si>
  <si>
    <t>Programme/ Theme</t>
  </si>
  <si>
    <t>S.No.</t>
  </si>
  <si>
    <t>Scheme/ Activity</t>
  </si>
  <si>
    <t>RCH Flexible Pool (including RI, IPPI, NIDDCP)</t>
  </si>
  <si>
    <t>RCH.1</t>
  </si>
  <si>
    <t>Maternal Health</t>
  </si>
  <si>
    <t>Pregnancy Registration and Ante-Natal Checkups</t>
  </si>
  <si>
    <t>Janani Suraksha Yojana (JSY)</t>
  </si>
  <si>
    <t>Janani Shishu Suraksha Karyakram (JSSK) (excluding transport)</t>
  </si>
  <si>
    <t>Pradhan Mantri Surakshit Matritva Abhiyan (PMSMA)</t>
  </si>
  <si>
    <t>Surakshit Matritva Aashwasan (SUMAN)</t>
  </si>
  <si>
    <t>Midwifery</t>
  </si>
  <si>
    <t>Maternal Death Review</t>
  </si>
  <si>
    <t>Comprehensive Abortion Care</t>
  </si>
  <si>
    <t>FRUs</t>
  </si>
  <si>
    <t>HDU/ICU - Maternal Health</t>
  </si>
  <si>
    <t>Labour Rooms (LDR + NBCCs)</t>
  </si>
  <si>
    <t>LaQshya</t>
  </si>
  <si>
    <t>Implementation of RCH Portal/ANMOL/MCTS</t>
  </si>
  <si>
    <t>Other MH Components</t>
  </si>
  <si>
    <t>State specific Initiatives and Innovations</t>
  </si>
  <si>
    <t>RCH.2</t>
  </si>
  <si>
    <t>PC &amp; PNDT Act</t>
  </si>
  <si>
    <t>Gender Based Violence &amp; Medico Legal Care For Survivors Victims of Sexual Violence</t>
  </si>
  <si>
    <t>RCH.3</t>
  </si>
  <si>
    <t>Child Health</t>
  </si>
  <si>
    <t>Rashtriya Bal Swasthya Karyakram (RBSK)</t>
  </si>
  <si>
    <t>RBSK at Facility Level including District Early Intervention Centers (DEIC)</t>
  </si>
  <si>
    <t>Community Based  Care - HBNC &amp; HBYC</t>
  </si>
  <si>
    <t>Facility Based New born Care</t>
  </si>
  <si>
    <t>Child Death Review</t>
  </si>
  <si>
    <t>SAANS</t>
  </si>
  <si>
    <t xml:space="preserve">Paediatric Care </t>
  </si>
  <si>
    <t>Other Child Health Components</t>
  </si>
  <si>
    <t>RCH.4</t>
  </si>
  <si>
    <t>Immunization</t>
  </si>
  <si>
    <t>Immunization including Mission Indradhanush</t>
  </si>
  <si>
    <t>eVIN Operational Cost</t>
  </si>
  <si>
    <t>RCH.5</t>
  </si>
  <si>
    <t>Adolescent Health</t>
  </si>
  <si>
    <t>Menstrual Hygiene Scheme (MHS)</t>
  </si>
  <si>
    <t>School Health And Wellness Program under Ayushman Bharat</t>
  </si>
  <si>
    <t>Other Adolescent Health Components</t>
  </si>
  <si>
    <t>RCH.6</t>
  </si>
  <si>
    <t>Family Planning</t>
  </si>
  <si>
    <t>Sterilization - Female</t>
  </si>
  <si>
    <t>Sterilization - Male</t>
  </si>
  <si>
    <t>IUCD Insertion (PPIUCD and PAIUCD)</t>
  </si>
  <si>
    <t>ANTARA</t>
  </si>
  <si>
    <t>Family Planning Indemnity Scheme</t>
  </si>
  <si>
    <t>FPLMIS</t>
  </si>
  <si>
    <t>Other Family Planning Components</t>
  </si>
  <si>
    <t>RCH.7</t>
  </si>
  <si>
    <t>Nutrition</t>
  </si>
  <si>
    <t>Anaemia Mukt Bharat</t>
  </si>
  <si>
    <t>National Deworming Day</t>
  </si>
  <si>
    <t>Nutritional Rehabilitation Centers (NRC)</t>
  </si>
  <si>
    <t>Vitamin A Supplementation</t>
  </si>
  <si>
    <t>Mother's Absolute Affection (MAA)</t>
  </si>
  <si>
    <t>Lactation Management Centers</t>
  </si>
  <si>
    <t>Intensified Diarrhoea Control Fortnight</t>
  </si>
  <si>
    <t>Eat Right Campaign</t>
  </si>
  <si>
    <t>Other Nutrition Components</t>
  </si>
  <si>
    <t>RCH.8</t>
  </si>
  <si>
    <t>National Iodine Deficiency Disorders Control Programme (NIDDCP)</t>
  </si>
  <si>
    <t>Implementation of NIDDCP</t>
  </si>
  <si>
    <t>RCH Sub Total</t>
  </si>
  <si>
    <t>NDCP Flexi Pool</t>
  </si>
  <si>
    <t>NDCP.1</t>
  </si>
  <si>
    <t>Integrated Disease Surveillance Programme (IDSP)</t>
  </si>
  <si>
    <t>Implementation of IDSP</t>
  </si>
  <si>
    <t>NDCP.2</t>
  </si>
  <si>
    <t>National Vector Borne Disease Control Programme (NVBDCP)</t>
  </si>
  <si>
    <t>Malaria</t>
  </si>
  <si>
    <t>Kala-azar</t>
  </si>
  <si>
    <t>AES/JE</t>
  </si>
  <si>
    <t>Dengue &amp; Chikungunya</t>
  </si>
  <si>
    <t>Lymphatic Filariasis</t>
  </si>
  <si>
    <t>NDCP.3</t>
  </si>
  <si>
    <t>National Leprosy Eradication Programme (NLEP)</t>
  </si>
  <si>
    <t>District Awards</t>
  </si>
  <si>
    <t>Other NLEP Components</t>
  </si>
  <si>
    <t>NDCP.4</t>
  </si>
  <si>
    <t>National Tuberculosis Elimination Programme (NTEP)</t>
  </si>
  <si>
    <t>Drug Sensitive TB (DSTB)</t>
  </si>
  <si>
    <t>Nikshay Poshan Yojana</t>
  </si>
  <si>
    <t>PPP</t>
  </si>
  <si>
    <t>Latent TB Infection (LTBI)</t>
  </si>
  <si>
    <t>Drug Resistant TB(DRTB)</t>
  </si>
  <si>
    <t>TB Harega Desh Jeetega Campaign</t>
  </si>
  <si>
    <t>NDCP.5</t>
  </si>
  <si>
    <t>National Viral Hepatitis Control Programme (NVHCP)</t>
  </si>
  <si>
    <t>Prevention</t>
  </si>
  <si>
    <t>Treatment</t>
  </si>
  <si>
    <t>NDCP.6</t>
  </si>
  <si>
    <t>National Rabies Control Programme (NRCP)</t>
  </si>
  <si>
    <t>Implementation of NRCP</t>
  </si>
  <si>
    <t>NDCP.7</t>
  </si>
  <si>
    <t>Programme for Prevention and Control of Leptospirosis (PPCL)</t>
  </si>
  <si>
    <t>Implementation of PPCL</t>
  </si>
  <si>
    <t>Implementation of State specific Initiatives and Innovations</t>
  </si>
  <si>
    <t>NDCP Sub Total</t>
  </si>
  <si>
    <t>NCD Flexi Pool</t>
  </si>
  <si>
    <t>NCD.1</t>
  </si>
  <si>
    <t>National Program for Control of Blindness and Vision Impairment (NPCB+VI)</t>
  </si>
  <si>
    <t>Cataract Surgeries through NGOs</t>
  </si>
  <si>
    <t>Other Ophthalmic Interventions through NGOs</t>
  </si>
  <si>
    <t>Mobile Ophthalmic Units</t>
  </si>
  <si>
    <t>Other NPCB+VI components</t>
  </si>
  <si>
    <t>NCD.2</t>
  </si>
  <si>
    <t>National Mental Health Program (NMHP)</t>
  </si>
  <si>
    <t>NCD.3</t>
  </si>
  <si>
    <t>National Programme for Health Care for the Elderly (NPHCE)</t>
  </si>
  <si>
    <t>Geriatric Care at DH</t>
  </si>
  <si>
    <t>Geriatric Care at CHC/SDH</t>
  </si>
  <si>
    <t>Geriatric Care at PHC/ SHC</t>
  </si>
  <si>
    <t xml:space="preserve">Community Based Intervention </t>
  </si>
  <si>
    <t>NCD.4</t>
  </si>
  <si>
    <t>National Tobacco Control Programme (NTCP)</t>
  </si>
  <si>
    <t xml:space="preserve">Implementation of COTPA - 2003 </t>
  </si>
  <si>
    <t>Tobacco Cessation</t>
  </si>
  <si>
    <t>NCD.5</t>
  </si>
  <si>
    <t>NCD Clinics at DH</t>
  </si>
  <si>
    <t>NCD Clinics at CHC/SDH</t>
  </si>
  <si>
    <t>Cardiac Care Unit (CCU/ICU) including STEMI</t>
  </si>
  <si>
    <t>NCD.6</t>
  </si>
  <si>
    <t>Pradhan Mantri National Dialysis Programme (PMNDP)</t>
  </si>
  <si>
    <t>Haemodialysis Services</t>
  </si>
  <si>
    <t>Peritoneal Dialysis Services</t>
  </si>
  <si>
    <t>NCD.7</t>
  </si>
  <si>
    <t>National Program for Climate Change and Human Health (NPCCHH)</t>
  </si>
  <si>
    <t>Implementation of NPCCHH</t>
  </si>
  <si>
    <t>NCD.8</t>
  </si>
  <si>
    <t>National Oral health programme (NOHP)</t>
  </si>
  <si>
    <t>Implementation at DH</t>
  </si>
  <si>
    <t>Implementation at CHC/SDH</t>
  </si>
  <si>
    <t>Mobile Dental Units/Van</t>
  </si>
  <si>
    <t>NCD.9</t>
  </si>
  <si>
    <t>National Programme on palliative care (NPPC)</t>
  </si>
  <si>
    <t>Implementation of NPPC</t>
  </si>
  <si>
    <t>NCD.10</t>
  </si>
  <si>
    <t>National Programme for Prevention and Control of Fluorosis (NPPCF)</t>
  </si>
  <si>
    <t>Implementation of NPPCF</t>
  </si>
  <si>
    <t>NCD.11</t>
  </si>
  <si>
    <t>National Programme for Prevention and Control of Deafness (NPPCD)</t>
  </si>
  <si>
    <t>Screening of Deafness</t>
  </si>
  <si>
    <t>Management of Deafness</t>
  </si>
  <si>
    <t>State Specific Initiatives</t>
  </si>
  <si>
    <t>NCD.12</t>
  </si>
  <si>
    <t>National programme for Prevention and Management of Burn &amp; Injuries</t>
  </si>
  <si>
    <t>Support for Burn Units</t>
  </si>
  <si>
    <t>Support for Emergency Trauma Care</t>
  </si>
  <si>
    <t>NCD.13</t>
  </si>
  <si>
    <t>State specific Programme Interventions</t>
  </si>
  <si>
    <t>NCD Sub Total</t>
  </si>
  <si>
    <t>Health System Strengthening (HSS) - Urban</t>
  </si>
  <si>
    <t>HSS(U).1</t>
  </si>
  <si>
    <t>Comprehensive Primary Healthcare (CPHC)</t>
  </si>
  <si>
    <t>HSS(U).2</t>
  </si>
  <si>
    <t>Community Engagement</t>
  </si>
  <si>
    <t>ASHA (including ASHA Certification and ASHA benefit package)</t>
  </si>
  <si>
    <t>MAS</t>
  </si>
  <si>
    <t>JAS</t>
  </si>
  <si>
    <t>RKS</t>
  </si>
  <si>
    <t>Other Community Engagement Components</t>
  </si>
  <si>
    <t>HSS(U).3</t>
  </si>
  <si>
    <t>Public Health Institutions as per IPHS norms</t>
  </si>
  <si>
    <t>Urban PHCs</t>
  </si>
  <si>
    <t>Urban CHCs and Maternity Homes</t>
  </si>
  <si>
    <t>HSS(U).4</t>
  </si>
  <si>
    <t>Quality Assurance</t>
  </si>
  <si>
    <t>Quality Assurance Implementation &amp; Mera Aspataal</t>
  </si>
  <si>
    <t>Kayakalp</t>
  </si>
  <si>
    <t>Swacch Swasth Sarvatra</t>
  </si>
  <si>
    <t>HSS(U).5</t>
  </si>
  <si>
    <t>HRH</t>
  </si>
  <si>
    <t>Remuneration for all NHM HR</t>
  </si>
  <si>
    <t>Incentives under CPHC</t>
  </si>
  <si>
    <t>Costs for HR Recruitment and Outsourcing</t>
  </si>
  <si>
    <t>HSS(U).6</t>
  </si>
  <si>
    <t>Technical Assistance</t>
  </si>
  <si>
    <t>HSS(U).7</t>
  </si>
  <si>
    <t>Access</t>
  </si>
  <si>
    <t>HSS(U).8</t>
  </si>
  <si>
    <t>Innovation</t>
  </si>
  <si>
    <t>State specific Programme Innovations and Interventions</t>
  </si>
  <si>
    <t>HSS(U).9</t>
  </si>
  <si>
    <t>Untied Grants</t>
  </si>
  <si>
    <t>Untied Fund</t>
  </si>
  <si>
    <t>Health System Strengthening (HSS) Rural</t>
  </si>
  <si>
    <t>HSS.1</t>
  </si>
  <si>
    <t>CHO Mentoring</t>
  </si>
  <si>
    <t>HSS.2</t>
  </si>
  <si>
    <t>Blood Services &amp; Disorders</t>
  </si>
  <si>
    <t>Screening for Blood Disorders</t>
  </si>
  <si>
    <t>Support for Blood Transfusion</t>
  </si>
  <si>
    <t xml:space="preserve">Blood Bank/BCSU/BSU/Thalassemia Day Care Centre </t>
  </si>
  <si>
    <t>HSS.3</t>
  </si>
  <si>
    <t>VHSNC</t>
  </si>
  <si>
    <t>Other Community Engagements Components</t>
  </si>
  <si>
    <t>HSS.4</t>
  </si>
  <si>
    <t xml:space="preserve">Public Health Institutions as per IPHS norms 
</t>
  </si>
  <si>
    <t>District Hospitals</t>
  </si>
  <si>
    <t>Sub-District Hospitals</t>
  </si>
  <si>
    <t>Community Health Centers</t>
  </si>
  <si>
    <t>Primary Health Centers</t>
  </si>
  <si>
    <t>Sub-Health Centers</t>
  </si>
  <si>
    <t>HSS.5</t>
  </si>
  <si>
    <t>Referral Transport</t>
  </si>
  <si>
    <t>Advance Life Saving Ambulances</t>
  </si>
  <si>
    <t>Basic Life Saving Ambulances</t>
  </si>
  <si>
    <t>Patient Transport Vehicle</t>
  </si>
  <si>
    <t>Other Ambulances</t>
  </si>
  <si>
    <t>HSS.6</t>
  </si>
  <si>
    <t>HSS.7</t>
  </si>
  <si>
    <t>Other Initiatives to improve access</t>
  </si>
  <si>
    <t>Comprehensive Grievance Redressal Mechanism</t>
  </si>
  <si>
    <t>Free Drugs Services Initiative</t>
  </si>
  <si>
    <t>Free Diagnostics Services Initiative</t>
  </si>
  <si>
    <t>Mobile Medical Units</t>
  </si>
  <si>
    <t>State specific Programme Interventions and Innovations</t>
  </si>
  <si>
    <t>HSS.8</t>
  </si>
  <si>
    <t>Inventory management</t>
  </si>
  <si>
    <t>Biomedical Equipment Management System and AERB</t>
  </si>
  <si>
    <t>HSS.9</t>
  </si>
  <si>
    <t>Remuneration for CHOs</t>
  </si>
  <si>
    <t>Human Resource Information Systems (HRIS)</t>
  </si>
  <si>
    <t>HSS.10</t>
  </si>
  <si>
    <t>Enhancing HR</t>
  </si>
  <si>
    <t>HSS.11</t>
  </si>
  <si>
    <t>SHSRC / ILC (Innovation &amp; Learning Centre)</t>
  </si>
  <si>
    <t>HSS.12</t>
  </si>
  <si>
    <t>IT interventions and systems</t>
  </si>
  <si>
    <t>Health Management Information System (HMIS)</t>
  </si>
  <si>
    <t>Implementation of DVDMS</t>
  </si>
  <si>
    <t>eSanjeevani (OPD+HWC)</t>
  </si>
  <si>
    <t>HSS.13</t>
  </si>
  <si>
    <t>HSS.14</t>
  </si>
  <si>
    <t>GRAND TOTAL</t>
  </si>
  <si>
    <t>Amount in Rs. (Lakhs)</t>
  </si>
  <si>
    <t>DBT</t>
  </si>
  <si>
    <t>Equipment (Including Furniture, Excluding Computers)</t>
  </si>
  <si>
    <t>Others including operating costs(OOC)</t>
  </si>
  <si>
    <t>New Work</t>
  </si>
  <si>
    <t>Budget for Procurement done by States</t>
  </si>
  <si>
    <t>Snakebite Prevention and Control (SBPC)</t>
  </si>
  <si>
    <t>Budget Proposed</t>
  </si>
  <si>
    <t>State Remarks</t>
  </si>
  <si>
    <t>Diagnostics (Consumables, PPP, Sample Transport)</t>
  </si>
  <si>
    <t>Budget Recommended for NPCC</t>
  </si>
  <si>
    <t>GoI Remarks for NPCC</t>
  </si>
  <si>
    <t>Amount Proposed by State for FY 2026-27</t>
  </si>
  <si>
    <t>Training Institutes and Skill Labs</t>
  </si>
  <si>
    <t>RCH</t>
  </si>
  <si>
    <t>Total Budget Proposed</t>
  </si>
  <si>
    <t>Capacity building incl. training</t>
  </si>
  <si>
    <t>ASHA Incentives</t>
  </si>
  <si>
    <t>IEC &amp; Printing</t>
  </si>
  <si>
    <t>Cadre(s) to be Trained</t>
  </si>
  <si>
    <t>No. of  Batches</t>
  </si>
  <si>
    <t>Batch Size</t>
  </si>
  <si>
    <t xml:space="preserve">Quarter in which training is planned </t>
  </si>
  <si>
    <t>Duration (in Days)</t>
  </si>
  <si>
    <t>Level of Training (State/ District/ Block/ Facility)</t>
  </si>
  <si>
    <t xml:space="preserve">Programme/ Theme </t>
  </si>
  <si>
    <t>NDCP</t>
  </si>
  <si>
    <t>NCD</t>
  </si>
  <si>
    <t>Budget Approved for RoP</t>
  </si>
  <si>
    <t>GoI Remarks for RoP</t>
  </si>
  <si>
    <t>Activity Proposed</t>
  </si>
  <si>
    <t>PSA Plants (funded under PM-CARES)</t>
  </si>
  <si>
    <t>S. No</t>
  </si>
  <si>
    <t>S. No.</t>
  </si>
  <si>
    <t>Surveillance, Research, Assessment, Evaluation (SRAE)</t>
  </si>
  <si>
    <t>Budget Recommended for RoP</t>
  </si>
  <si>
    <t>Planning Activities</t>
  </si>
  <si>
    <t>Meetings, Workshops and Conferences</t>
  </si>
  <si>
    <t>Monitoring, Evaluation and Supervision</t>
  </si>
  <si>
    <t>NDCP.9</t>
  </si>
  <si>
    <t>Total Amount Approved for FY 2026-27</t>
  </si>
  <si>
    <t>Mode of Training (Offline/Online/Hybrid)</t>
  </si>
  <si>
    <t>Annexure - Capacity Building (Details of trainings proposed under Sl. No. 201)</t>
  </si>
  <si>
    <t>Annexure - ASHA Incentives (Details of proposal under Sl. No. 202)</t>
  </si>
  <si>
    <t>Annexure - IT Interventions (Details of proposal under Sl. No. 203)</t>
  </si>
  <si>
    <t>Annexure - IEC &amp; Printing (Details of proposal under Sl. No. 204)</t>
  </si>
  <si>
    <t>Operational Costs (Expenses on account of consumables, office expenses, operating expenses, contingency, admin expenses, miscellaneous)
(At State, District and Block level)</t>
  </si>
  <si>
    <t>Any other PM Cost (Procurement &amp; maintenance of office equipment, audit cost, etc.)</t>
  </si>
  <si>
    <t>Mobility Support and Field Visits (including SRM)
(At State, District and Block level)</t>
  </si>
  <si>
    <t xml:space="preserve">National Programme for Prevention and Control of Non Communicable Diseases (NP-NCD) </t>
  </si>
  <si>
    <t>Other NP-NCD Components</t>
  </si>
  <si>
    <t>GoI Remarks</t>
  </si>
  <si>
    <t>Total Amount Recommended by NPCC
2026-27</t>
  </si>
  <si>
    <t>Amount Proposed by State/UT for FY 2026-27</t>
  </si>
  <si>
    <t>RCH Sub-Total</t>
  </si>
  <si>
    <t>NDCP Sub-Total</t>
  </si>
  <si>
    <t>NCD Sub-Total</t>
  </si>
  <si>
    <t>IT Equipment for PMUs
(At State, District, and Block Level)</t>
  </si>
  <si>
    <t>Total Amount Recommended for FY 2026-27</t>
  </si>
  <si>
    <t>Total Amount Recommended for FY 2026-27 (RoP)</t>
  </si>
  <si>
    <t>Annexure - 1: Details of Proposal for FY 2026-27</t>
  </si>
  <si>
    <t>Village Health Sanitation &amp; Nutrition Days (VHSNDs)</t>
  </si>
  <si>
    <t>HSS.15</t>
  </si>
  <si>
    <t>HSS.16</t>
  </si>
  <si>
    <t>HSS.17</t>
  </si>
  <si>
    <t>HSS.18</t>
  </si>
  <si>
    <t>HSS.19</t>
  </si>
  <si>
    <t>IT Interventions and Systems</t>
  </si>
  <si>
    <t>HSS.20</t>
  </si>
  <si>
    <t>HSS-Rural Sub Total</t>
  </si>
  <si>
    <t>HSS-Urban Sub Total</t>
  </si>
  <si>
    <t>Peer Education Programme</t>
  </si>
  <si>
    <t>Capacity building incl. training (Incl. RCH, NDCP, NCD, HSS-Urban, HSS-Rural)*</t>
  </si>
  <si>
    <t>ASHA Incentives (Incl. RCH, NDCP, NCD, HSS-Urban, HSS-Rural)*</t>
  </si>
  <si>
    <t>Snakebite envenoming</t>
  </si>
  <si>
    <t>HSS.21</t>
  </si>
  <si>
    <t>Old Sl. No.</t>
  </si>
  <si>
    <t>Proposed Training/Activity</t>
  </si>
  <si>
    <t>Participants - NHM/ NUHM/ Both</t>
  </si>
  <si>
    <t>State/UT to add rows as required to propose activities</t>
  </si>
  <si>
    <t>HSS-Urban</t>
  </si>
  <si>
    <t>HSS-Rural</t>
  </si>
  <si>
    <t>Total Amount Recommended by NPCC
for FY 2026-27</t>
  </si>
  <si>
    <t>IT interventions (Incl. RCH, NDCP, NCD, HSS-Urban, HSS-Rural - IT software, Laptops etc. for service delivery)*</t>
  </si>
  <si>
    <t>State-specific Initiatives and Innovations*</t>
  </si>
  <si>
    <t>Planning and Program Management*</t>
  </si>
  <si>
    <t>Annexure - State-specific Initiatives and Innovations (Details of proposal under Sl. No. 206)</t>
  </si>
  <si>
    <t>Annexure - Programme Management Activities (Details of Proposal under Sl. Nos. 146 and 194)</t>
  </si>
  <si>
    <t>HSS-Urban Sub-Total</t>
  </si>
  <si>
    <t>HSS-Rural (including cross cutting activities)</t>
  </si>
  <si>
    <t>HSS-Rural Sub-Total</t>
  </si>
  <si>
    <t>A. Integrated Training of Core Cadres</t>
  </si>
  <si>
    <t>B. Specific Packages (If any, e.g RBSK team, FBNC, CEmONC etc.)</t>
  </si>
  <si>
    <t>B. Major pool-specific IEC</t>
  </si>
  <si>
    <t>MCH Wings</t>
  </si>
  <si>
    <t>Janani Shishu Suraksha Karyakram (JSSK) - Transport</t>
  </si>
  <si>
    <t>Pulse Polio Campaign</t>
  </si>
  <si>
    <t>Adolescent Friendly Health Centers (AFHCs)</t>
  </si>
  <si>
    <t>MPV (Mission Parivar Vikas)</t>
  </si>
  <si>
    <t>World Population Day and Vasectomy Fortnight</t>
  </si>
  <si>
    <t>Case Detection and Management</t>
  </si>
  <si>
    <t>DPMR Services: Reconstructive Surgeries</t>
  </si>
  <si>
    <t>Screening and Testing through Facilities</t>
  </si>
  <si>
    <t>Screening and Testing through Outreach Activities</t>
  </si>
  <si>
    <t>Cataract Surgeries through Facilities</t>
  </si>
  <si>
    <t>Other Ophthalmic Interventions through Facilities</t>
  </si>
  <si>
    <t>Free Spectacles to School Children</t>
  </si>
  <si>
    <t>Collection of Eye Balls by Eye Banks and Eye Donation Centres</t>
  </si>
  <si>
    <t>Free spectacles to Others</t>
  </si>
  <si>
    <t>Grant in Aid for the Health Institutions, Eye Bank, NGO, Private Practioners</t>
  </si>
  <si>
    <t xml:space="preserve">Implementation of ToEFI Guideline </t>
  </si>
  <si>
    <t>Outreach Activities</t>
  </si>
  <si>
    <t>Mapping of Slums and Vulnerable Population</t>
  </si>
  <si>
    <t>Incentives (Allowance, Incentives, Staff Welfare Fund)</t>
  </si>
  <si>
    <t>Blood Collection and Transport Vans</t>
  </si>
  <si>
    <t>Other Blood Services &amp; Disorders Components</t>
  </si>
  <si>
    <t>ASHA (including ASHA Certification and ASHA Benefit Package)</t>
  </si>
  <si>
    <t>Other Infrastructure/Civil works/Expansion etc.</t>
  </si>
  <si>
    <t>DNB Courses for Medical Doctors</t>
  </si>
  <si>
    <t>IEC &amp; Printing (Incl. RCH, NDCP, NCD, HSS-Urban, HSS-Rural)*</t>
  </si>
  <si>
    <t>Old / Ongoing Work</t>
  </si>
  <si>
    <t>Infrastructure - Civil Works (I&amp;C)</t>
  </si>
  <si>
    <t>Drugs and Supplies</t>
  </si>
  <si>
    <t>DBT:
Infrastructure - Civil Works (I&amp;C):
Equipment (Including Furniture, Excluding Computers):
Drugs and Supplies:
Diagnostics (Consumables, PPP, Sample Transport):
Others including operating costs(OOC):
Surveillance, Research, Assessment, Evaluation (SRAE):</t>
  </si>
  <si>
    <t>Weekly Iron Folic Acid Supplementation (WIFS)</t>
  </si>
  <si>
    <t>Renovation/Repair/Upgradation of Facilities for IPHS/NQAS/LaQshya/ MUSQAN/SUMAN Compliance</t>
  </si>
  <si>
    <t>Routine and Recurrent Activities</t>
  </si>
  <si>
    <t>Implementation of District Mental Health Plan</t>
  </si>
  <si>
    <t>Implementation of TeleMANAS</t>
  </si>
  <si>
    <t>Amount</t>
  </si>
  <si>
    <t>Development and Operations of Ayushman Arogya Mandirs - Urban</t>
  </si>
  <si>
    <t>Wellness Activities at AAMs- Urban</t>
  </si>
  <si>
    <t>Teleconsultation Facilities at AAMs-Urban</t>
  </si>
  <si>
    <t>Development and Operations of Ayushman Arogya Mandirs - Rural</t>
  </si>
  <si>
    <t>Wellness Activities at AAMs- Rural</t>
  </si>
  <si>
    <t>Teleconsultation Facilities at AAMs-Rural</t>
  </si>
  <si>
    <t>Development and Operations of Ayushman Arogya Mandirs- Rural</t>
  </si>
  <si>
    <t>Central Supplies (Kind Grants) - To be provided by the PDs</t>
  </si>
  <si>
    <t>Sl. No. 146</t>
  </si>
  <si>
    <t>Sl. No. 194</t>
  </si>
  <si>
    <t>Operationalisation of Ayushman Arogya Mandirs(AAM) - Urban</t>
  </si>
  <si>
    <t>Operationalisation of Ayushman Arogya Mandirs (AAM) - Rural</t>
  </si>
  <si>
    <t xml:space="preserve">State Remarks </t>
  </si>
  <si>
    <t>Urban PHCs/ Polyclinics</t>
  </si>
  <si>
    <t>*Details to be filled in Annexure</t>
  </si>
  <si>
    <t>1st  &amp; 2nd quarter</t>
  </si>
  <si>
    <t>Offline</t>
  </si>
  <si>
    <t>District</t>
  </si>
  <si>
    <t>NHM</t>
  </si>
  <si>
    <t>MO, Staff Nurse, ANM</t>
  </si>
  <si>
    <t>Regional</t>
  </si>
  <si>
    <t xml:space="preserve">Training in HDU and ICU Care of MO and Staff Nurse 20 identified Model Hospitals </t>
  </si>
  <si>
    <t>MO and Staff Nurse</t>
  </si>
  <si>
    <t>1st quarter</t>
  </si>
  <si>
    <t>District level training on MDSR and PMSMA</t>
  </si>
  <si>
    <t>MOIC, MO,HM,BHM,BCM &amp; BM&amp;E</t>
  </si>
  <si>
    <t>Regional Level Training on GDM, HDP and PPH</t>
  </si>
  <si>
    <t>2nd Quarter</t>
  </si>
  <si>
    <t>Comprehensive Abortion Care (CAC)</t>
  </si>
  <si>
    <t>(a) ASHA incentives for CAC services @ Rs.200 for 3000 surgical cases  = Rs.200 X 3000 cases = Rs.6 Lakhs. (revised rates as per GoI)
(b)  ASHA incentives for CAC services @ Rs.400 for 3000 MMA cases  = Rs.400 X 3000 cases = Rs.12 Lakhs. (revised rates as per GoI)</t>
  </si>
  <si>
    <t>Surakshit Matritva Ashwasan (SUMAN)</t>
  </si>
  <si>
    <t>1. Rs 4.56 for DQAC meetings, Rs. (1.824+ 9.12) for DCQA mobile,internet + Contingency)</t>
  </si>
  <si>
    <t>2nd</t>
  </si>
  <si>
    <t>offline</t>
  </si>
  <si>
    <t>State</t>
  </si>
  <si>
    <t>District/Block</t>
  </si>
  <si>
    <t>3rd</t>
  </si>
  <si>
    <t>Both</t>
  </si>
  <si>
    <t>Community Engagement (Rural ASHA)</t>
  </si>
  <si>
    <t xml:space="preserve">Routine &amp; Recurring Activities </t>
  </si>
  <si>
    <t>Community Engagement 
(Rural ASHA)</t>
  </si>
  <si>
    <t>NHM, Education and ICDS</t>
  </si>
  <si>
    <t>Approximately 50 each batch</t>
  </si>
  <si>
    <t>Quarter 2 and 3 (FY 2026-27)</t>
  </si>
  <si>
    <t>One Day</t>
  </si>
  <si>
    <t xml:space="preserve">Incentive for ASHA ASHA for WRA IFA supplementation and ASHA for 6-59m IFA supplementation and reporting </t>
  </si>
  <si>
    <t>Participants from Health and Education Department</t>
  </si>
  <si>
    <t xml:space="preserve">Teachers </t>
  </si>
  <si>
    <t>3rd and 4th</t>
  </si>
  <si>
    <t>Block</t>
  </si>
  <si>
    <t xml:space="preserve">2nd </t>
  </si>
  <si>
    <t>State level Orientation cum Review on Surgical Intervention with Tertiary Care Institutions</t>
  </si>
  <si>
    <t>DEIC Managers-cum-Coordinators-RBSK + Tertiary care Nodal Officers-RBSK + Hospital Co-ordinators-RBSK</t>
  </si>
  <si>
    <t>4th</t>
  </si>
  <si>
    <t xml:space="preserve">1. For AIC Review Meeting @ Rs 4000 *38 districts DRTB centres= Rs 1.52 Lakh
2. For AIC Review Meeting @ Rs 4000 * 6 Nodal DRTB Centres = Rs 0.24 Lakh
</t>
  </si>
  <si>
    <t>NTEP</t>
  </si>
  <si>
    <t xml:space="preserve">1. Bank Detail collection incentive 
2. Treatment Supporter Honorarium 
</t>
  </si>
  <si>
    <t xml:space="preserve"> Incentive for TPT</t>
  </si>
  <si>
    <t xml:space="preserve">Treatment Supporter Honorarium </t>
  </si>
  <si>
    <t>73 (H)</t>
  </si>
  <si>
    <t>Program Recording and Reporting formats</t>
  </si>
  <si>
    <t>Loss of wage to VL/PKDL Patients.@500/- forVL &amp; 4000/- for PKDL.</t>
  </si>
  <si>
    <t>Hospital reccurent cost for testing treatment and management of dengue cases @Rs. 1 lakh to each of 9 sentinel surveillance hospitals in the state as per  guidelines of GoI.</t>
  </si>
  <si>
    <t>Kalazar</t>
  </si>
  <si>
    <t>Dengue</t>
  </si>
  <si>
    <t>On Quality testing of Malaria positive patient by RDT kits/Blood slides,followup and drug administration of Malaria positive patient, Malaria data entry on IHIP Portal</t>
  </si>
  <si>
    <t>1st Quarter &amp; 4th Quarter</t>
  </si>
  <si>
    <t xml:space="preserve">Incentive to ASHA, </t>
  </si>
  <si>
    <t xml:space="preserve">Incentive to ASHA, RHP/KI @500/ for case search &amp; follow up, @100/- per asha/round for IRS, Incentive toASHA for H to H case search. </t>
  </si>
  <si>
    <t>Incentive @ Rs. 300/- per AES case  for identification &amp; Followup of AES patients by ASHA.</t>
  </si>
  <si>
    <t>KALA-AZAR</t>
  </si>
  <si>
    <t xml:space="preserve">Malaria </t>
  </si>
  <si>
    <t>NMHP</t>
  </si>
  <si>
    <t xml:space="preserve">3rd </t>
  </si>
  <si>
    <t>Hybrid</t>
  </si>
  <si>
    <t xml:space="preserve">State </t>
  </si>
  <si>
    <t>25-30</t>
  </si>
  <si>
    <t>1 day</t>
  </si>
  <si>
    <t>MO's training under Immunization</t>
  </si>
  <si>
    <t>MO</t>
  </si>
  <si>
    <t xml:space="preserve">2nd &amp; 3rd </t>
  </si>
  <si>
    <t>Training of Medical Officers is required to be done for proper induction of new Immunization Module appoved by GoI</t>
  </si>
  <si>
    <t>ANM/Vaccinator/HW training under Immunization</t>
  </si>
  <si>
    <t>ANM</t>
  </si>
  <si>
    <t>2nd &amp; 3rd</t>
  </si>
  <si>
    <t>Training of ANM/Vaccinator/HW is required to be done for proper induction of new Immunization Module appoved by GoI</t>
  </si>
  <si>
    <t>Data Handler training under Immunization</t>
  </si>
  <si>
    <t>Data Handler</t>
  </si>
  <si>
    <t>Data Handler training under Immunization is required to be done for proper induction of new Immunization Module appoved by GoI</t>
  </si>
  <si>
    <t>Cold Chain Handler training under Immunization</t>
  </si>
  <si>
    <t>Cold Chain Handler</t>
  </si>
  <si>
    <t>Cold Chain Handler training under Immunization is required to be done for proper induction of new Immunization Module appoved by GoI</t>
  </si>
  <si>
    <t>Mobilization of children through ASHA or other Mobilizers</t>
  </si>
  <si>
    <t>HPV Under Immunization Including Mission Indradhanush Activity</t>
  </si>
  <si>
    <t>New Vaccine Gardasil (HPV) for prevention of Cervical Cancer has been launched by GoI for which fund has been proposed for operational cost and training.</t>
  </si>
  <si>
    <t xml:space="preserve">Master Trainers </t>
  </si>
  <si>
    <t>First</t>
  </si>
  <si>
    <t>Second-Third</t>
  </si>
  <si>
    <t>Nursing tutors (Existing Tutors)</t>
  </si>
  <si>
    <t>Nursing tutors</t>
  </si>
  <si>
    <t>Second-thirds</t>
  </si>
  <si>
    <t>state</t>
  </si>
  <si>
    <t>Staff Nurse</t>
  </si>
  <si>
    <t>1st, 2nd, 3rd, 4th</t>
  </si>
  <si>
    <t>Division level</t>
  </si>
  <si>
    <t>ASHA INCENTIVE</t>
  </si>
  <si>
    <t>Development and operations of Health &amp; Wellness Centers - Rural</t>
  </si>
  <si>
    <t>All Quarter</t>
  </si>
  <si>
    <t>Training on HMIS</t>
  </si>
  <si>
    <t>All UPHC Staff &amp; DMPU</t>
  </si>
  <si>
    <t>NUHM</t>
  </si>
  <si>
    <t>3rd-4th</t>
  </si>
  <si>
    <t>District/State</t>
  </si>
  <si>
    <t xml:space="preserve"> Training on Quality Assurance Implementation</t>
  </si>
  <si>
    <t>MOs Staffs &amp; DPMUs</t>
  </si>
  <si>
    <t>40-50</t>
  </si>
  <si>
    <t>2nd-3rd</t>
  </si>
  <si>
    <t>UPHC &amp;  DPMUs Staff</t>
  </si>
  <si>
    <t>1st-2nd</t>
  </si>
  <si>
    <t>RPMUs</t>
  </si>
  <si>
    <t xml:space="preserve">Rs 76 lakhs proposed for 38 ASHA Ghar @ Rs 2 lakh (One ASHA Ghar in each district) </t>
  </si>
  <si>
    <t>ASHA</t>
  </si>
  <si>
    <t>1st &amp; 2nd Quarter</t>
  </si>
  <si>
    <t>1st, 2nd, 3rd &amp; 4th Quarter</t>
  </si>
  <si>
    <t>1 Days</t>
  </si>
  <si>
    <t>ASHA Facilitator</t>
  </si>
  <si>
    <t>1st Quarter</t>
  </si>
  <si>
    <t>PLA ToT - Phase 2</t>
  </si>
  <si>
    <t>Master Trainer</t>
  </si>
  <si>
    <t>PLA Orientation - Phase 2</t>
  </si>
  <si>
    <t>DAC, DCM and BCM</t>
  </si>
  <si>
    <t xml:space="preserve">PLA Training - Phase 2 </t>
  </si>
  <si>
    <t>1st and 2nd Quarter</t>
  </si>
  <si>
    <t>Community Engagement 
(Urban ASHA)</t>
  </si>
  <si>
    <t>Flip Book for MAS</t>
  </si>
  <si>
    <t>300000  MPA dose X Rs 100 . Total= Rs 300 Lakhs</t>
  </si>
  <si>
    <t xml:space="preserve">A. 14 units of Mamu-U &amp; sister -U @ Rs 50000 for all RTC = Rs.7 Lakhs
B. 9 unit of Zoe Model @ Rs 1 lakh = Rs 9 Lakhs 
Grand Total - Rs- 16 Lakhs </t>
  </si>
  <si>
    <t>50 J / 194</t>
  </si>
  <si>
    <t>Planning &amp; M&amp;E - FP QAC meetings - (2 state level + 2 regional level X 9 RPMU + 2 district level QAC meeting X 38 district) X Rs 5000, FP Review Meetings -3 lakh at state level FP review + Rs 60000 X 9 division. Rs 13.20 Lakhs</t>
  </si>
  <si>
    <t>50 H / 194</t>
  </si>
  <si>
    <t xml:space="preserve">Family Planning </t>
  </si>
  <si>
    <t xml:space="preserve">ToT on Minilap </t>
  </si>
  <si>
    <t>MO - MBBS</t>
  </si>
  <si>
    <t>1st Q</t>
  </si>
  <si>
    <t>Minilap Induction</t>
  </si>
  <si>
    <t>MO - MBBS and SN/ANM</t>
  </si>
  <si>
    <t>1st &amp; 2nd Q</t>
  </si>
  <si>
    <t xml:space="preserve">Regional </t>
  </si>
  <si>
    <t xml:space="preserve">Referesher Training on Minilap / PPS </t>
  </si>
  <si>
    <t>2nd Q</t>
  </si>
  <si>
    <t xml:space="preserve">ToT on Laparoscopic Sterlization </t>
  </si>
  <si>
    <t>MO – MBBS (Obs. &amp; Gynae / Surgeon)</t>
  </si>
  <si>
    <t xml:space="preserve">Laparoscopic Sterlization Training </t>
  </si>
  <si>
    <t>MO – MBBS (Obs. &amp; Gynae / Surgeon) and SN/ OT Assist.</t>
  </si>
  <si>
    <t>MC&amp;H</t>
  </si>
  <si>
    <t xml:space="preserve">ToT on NSV </t>
  </si>
  <si>
    <t xml:space="preserve">NSV Training </t>
  </si>
  <si>
    <t>ToT on Integrated IUCD</t>
  </si>
  <si>
    <t>1 st Q</t>
  </si>
  <si>
    <t xml:space="preserve">Integrated IUCD Training </t>
  </si>
  <si>
    <t xml:space="preserve">AYUSH / MO/CHO </t>
  </si>
  <si>
    <t xml:space="preserve">SN / ANM </t>
  </si>
  <si>
    <t>2nd  Q &amp; 3rd  Q</t>
  </si>
  <si>
    <t xml:space="preserve">IMPLANT Training  (Removal) </t>
  </si>
  <si>
    <t>PMCH and JLNMCH</t>
  </si>
  <si>
    <t>MO, Empanelled Surgeon and BPMU</t>
  </si>
  <si>
    <t>38 Batch of Dissemination Workshop on FP Manuals and Guidelines at District Level (Rs. 5000/ Block)</t>
  </si>
  <si>
    <t xml:space="preserve">1. ASHA PPIUCD incentive for accompanying the client for PPIUCD insertion  
2. ASHA PAIUCD incentive for accompanying the client for PAIUCD insertion  </t>
  </si>
  <si>
    <t>ASHA incentive for accompanying the client for Injectable MPA (Antara Prog) administration</t>
  </si>
  <si>
    <t xml:space="preserve">1.ASHA Incentives under Saas Bahu Sammellan 
2.ASHA Incentives under Nayi Pehl Kit 99000
</t>
  </si>
  <si>
    <t>1.ASHA incentive under ESB scheme for promoting spacing of births
2.ASHA incentive under ESB scheme for promoting delaying of births
3.ASHA Incentive under ESB scheme for promoting adoption of limiting method up to two children</t>
  </si>
  <si>
    <t>DEOs and Counsellor</t>
  </si>
  <si>
    <t xml:space="preserve">Rs 3 lakhs for One Day E-rakt kosh training of DEOs and Counsellor of Blood Center </t>
  </si>
  <si>
    <t>MO &amp; Lab. Tech</t>
  </si>
  <si>
    <t>3rd Quarter</t>
  </si>
  <si>
    <t xml:space="preserve">Rs 15 lakhs for three days residential training of of Medical Officers &amp; Laboratory Technicians of Blood Storage Units in FRU in three batches </t>
  </si>
  <si>
    <t>One BEEO (534) +2 BRP (1068), CDPO (544) + LS (4210), BCM (534)+ MOIC (534)</t>
  </si>
  <si>
    <t>Approximately 55 each batch</t>
  </si>
  <si>
    <t>Community Based  Care -  HBNC &amp; HBYC</t>
  </si>
  <si>
    <t>HBYC ASHA , AF &amp; ANM Training</t>
  </si>
  <si>
    <t>ASHA,AF,ANM</t>
  </si>
  <si>
    <t>HBYC TOT Training</t>
  </si>
  <si>
    <t>District Trainer</t>
  </si>
  <si>
    <t>FBNC training</t>
  </si>
  <si>
    <t>Paediatrician, MO, SN from SNCU/MNCU</t>
  </si>
  <si>
    <t>Medical College</t>
  </si>
  <si>
    <t>Observership training</t>
  </si>
  <si>
    <t>NSSK TOT Training</t>
  </si>
  <si>
    <t>Paediatrician, MO</t>
  </si>
  <si>
    <t xml:space="preserve">Rs. 3.388 Lakhs for one batch of NSSK ToT . </t>
  </si>
  <si>
    <t>NSSK training for Medical officers</t>
  </si>
  <si>
    <t>NSSK training for Staff Nurse</t>
  </si>
  <si>
    <t>NSSK training for ANM</t>
  </si>
  <si>
    <t>NSBU Training</t>
  </si>
  <si>
    <t>Paediatrician, MO, SN from NBSU</t>
  </si>
  <si>
    <t>FPC Training</t>
  </si>
  <si>
    <t>Rs. 2.87 Lakhs  for FPC training for one batch State level training.</t>
  </si>
  <si>
    <t xml:space="preserve">Orientation of NDD </t>
  </si>
  <si>
    <t xml:space="preserve">District and Block level official </t>
  </si>
  <si>
    <t>2nd Quarter, 3rd Quarter</t>
  </si>
  <si>
    <t>Training of  SN on "Facility Based Management of SAM"</t>
  </si>
  <si>
    <t>Training of  Mo on "Facility Based Management of SAM"</t>
  </si>
  <si>
    <t>Training of FD on "Facility Based Management of SAM"</t>
  </si>
  <si>
    <t>Feeding Demonstrator(FD)</t>
  </si>
  <si>
    <t xml:space="preserve"> IYCF training </t>
  </si>
  <si>
    <t xml:space="preserve">State Level Orientation of IDCF </t>
  </si>
  <si>
    <t>Regional/District Officials</t>
  </si>
  <si>
    <t>Districts/ Block Level Orientation of IDCF</t>
  </si>
  <si>
    <t>District/Block Official</t>
  </si>
  <si>
    <t xml:space="preserve">ASHA Incentive as First Informant </t>
  </si>
  <si>
    <t>Budget is being proposed for Rs. 6.0 Lakhs for ASHA Incentive as First Informant for 12000 Community Level/ Non-FRU Level Under 5 Deaths @ Rs. 50 per Under 5 Death Reporting.</t>
  </si>
  <si>
    <t>ASHA incentives under NDD</t>
  </si>
  <si>
    <t xml:space="preserve">Budget is being proposed for Incentive of ASHA@100 per ASHA = 99000*100*2 round = 198.000 lakh </t>
  </si>
  <si>
    <t>ASHA Incentive under NRC</t>
  </si>
  <si>
    <t>Budget is being proposed for ASHA Incentive for follow up of SAM free declaration and refferal of SAM children in NRC = 21.984 lakh</t>
  </si>
  <si>
    <t>ASHA Incentive under MAA</t>
  </si>
  <si>
    <t>Budget is being proposed for ASHA incentive of 99000 ASHA@400 per ASHA=396.00</t>
  </si>
  <si>
    <t>ASHA Incentive under IDCF</t>
  </si>
  <si>
    <t xml:space="preserve">Budget is being proposed for Incentive of ASHA@100 per ASHA = 99000*100 = 99 lakh </t>
  </si>
  <si>
    <t xml:space="preserve">44.28 </t>
  </si>
  <si>
    <t>Other, including operating costs under leprosy  services in urban areas, will be provided; it will cost around Rs 44,28,000.</t>
  </si>
  <si>
    <t>RCS Welfare allowance for 280 x Rs 12000 cases, Rs 33,60,000</t>
  </si>
  <si>
    <t>1.) DPMR at the camp level for Rs 1,20,000.  (Rs 12000 for 10 cases)                                  2.) Support to the Govt Institution for RCS Rs 2,50,000 (For 50 RCS cases).</t>
  </si>
  <si>
    <t>NLEP</t>
  </si>
  <si>
    <t>NTCP</t>
  </si>
  <si>
    <t>106. J</t>
  </si>
  <si>
    <t>NOHP</t>
  </si>
  <si>
    <t>116. J</t>
  </si>
  <si>
    <t>State Level</t>
  </si>
  <si>
    <t>CHO</t>
  </si>
  <si>
    <t>1st to 4th Quarter</t>
  </si>
  <si>
    <t>Online</t>
  </si>
  <si>
    <t>NPCB&amp;VI</t>
  </si>
  <si>
    <t>Fund proposed for Lab strengthening in 10 Referral Labs @Rs 3.5 Lakhs/Referral Lab &amp; @4 Lakh each for 2 DPHL</t>
  </si>
  <si>
    <t xml:space="preserve"> Fund proposed: 2 Crore for ARV andARS procurement by BMSICL@Rs 300 for ARV for approx 35000 Animal bite cases &amp; @Rs  350 for ARS for approx 27000 animal bite cases</t>
  </si>
  <si>
    <t xml:space="preserve"> 20 Lakh proposed for intersectoral joint action Plan meetings for Rabies control @50,000/district (total 38 district)+ @1 Lakh for State</t>
  </si>
  <si>
    <t>34 Lakh  proposed for Medical management &amp; T/t of Fluorosis cases @3 Lakh/district (11 affected district) and 1 Lakh for State Operational activities</t>
  </si>
  <si>
    <t xml:space="preserve"> 9.5 Lakh proposed for Surveillance &amp; monitoring of snakeite hotspot areas anf for preventive actions @Rs 0.25 Lakh/district, total 38 districts</t>
  </si>
  <si>
    <t>IDSP</t>
  </si>
  <si>
    <t>Training on Disease Surveillance</t>
  </si>
  <si>
    <t xml:space="preserve"> MO, MCH Doctor, Nurses/Pharmacist,LT, ASHA Facilitators, BHM, DEO &amp; Data Manager</t>
  </si>
  <si>
    <t>1 batch for each cadre</t>
  </si>
  <si>
    <t>3rd quarter</t>
  </si>
  <si>
    <t>Data Manager &amp; DEO: State level; MO, BHM, ANM &amp; ASHA Facilitators: District level; MCH Doctors &amp; LT: MCH level</t>
  </si>
  <si>
    <t>Fund proposed for 1 day training of MCH Doctor, ANM, Nurses/Pharmacist,LT, ASHA Facilitators, BHM, DEO &amp; Data Manager.</t>
  </si>
  <si>
    <t>NVHCP</t>
  </si>
  <si>
    <t>Capacity Building of MOs and Health Workers/ANMs</t>
  </si>
  <si>
    <t>MO, ANM &amp; District Nodal</t>
  </si>
  <si>
    <t>District &amp; State level</t>
  </si>
  <si>
    <t>ASHA incentive for Hep B &amp; C treatment completion</t>
  </si>
  <si>
    <t>35.36 Lakh fund proposed for district and state level meetings, conferences &amp; workshop; 39 Lakhs proposed for office expenses @1 lakh/DSU &amp; SSU; 3.80 Lakhs proposed for AMC of IT equoments @ 10,000/dist (total 38 districts); 118.2 Lakhs proposed for mobility supportto DSU &amp; SSU @3 Lakh/district &amp; 4.2 Lakh for SSU</t>
  </si>
  <si>
    <t xml:space="preserve"> Refresher training on DVDMS &amp; inventory management </t>
  </si>
  <si>
    <t>MOIC/DS, District/Block Store Keeper/Pharmacist, District/Block M&amp;E Officers</t>
  </si>
  <si>
    <t>NP-NCD</t>
  </si>
  <si>
    <t>2 Days</t>
  </si>
  <si>
    <t xml:space="preserve">ASHA incentives filling of CBAC Form &amp; Follow up 
</t>
  </si>
  <si>
    <t xml:space="preserve">Maternal Health </t>
  </si>
  <si>
    <t xml:space="preserve"> two/ three days workshop/confrence for medical officer &amp; facult of Medical college at state level , total participants will be 50-60 ,total cost 20 lakhs for this activity</t>
  </si>
  <si>
    <t>State Level 3 Days Residential Workshop on integrated GDM,PPH and HDP at the state Level.</t>
  </si>
  <si>
    <t>TOT on Safe Abortion</t>
  </si>
  <si>
    <t>Gynocologist,Nurse</t>
  </si>
  <si>
    <t>Training of Medical officer in Safe Abortion</t>
  </si>
  <si>
    <t>Medical officer</t>
  </si>
  <si>
    <t>MMA Training</t>
  </si>
  <si>
    <t>SBA TOT</t>
  </si>
  <si>
    <t>Training of Staff Nurse in SBA</t>
  </si>
  <si>
    <t>Training of ANM in SBA</t>
  </si>
  <si>
    <t>SBA training in PVT facility</t>
  </si>
  <si>
    <t>ANM/Staff Nurse</t>
  </si>
  <si>
    <t>Pvt Facility</t>
  </si>
  <si>
    <t>SBA Refresher training</t>
  </si>
  <si>
    <t>TOT for BEMOC</t>
  </si>
  <si>
    <t>Associate/Assistant professor from Obs &amp; gyne department</t>
  </si>
  <si>
    <t>Medical college/State</t>
  </si>
  <si>
    <t>Training of Medical officer in CEmONC</t>
  </si>
  <si>
    <t>3rd &amp; 4th</t>
  </si>
  <si>
    <t>Medical college</t>
  </si>
  <si>
    <t>Six Month training at Medical college @ Rs 1976800/per batch (total Batch-2)</t>
  </si>
  <si>
    <t>Training of Medical officer in Life saving Aneasthesia Skills</t>
  </si>
  <si>
    <t>BeMOC training for MO</t>
  </si>
  <si>
    <t>Training of General surgeons for performing caesarean Sections and Managing Obsetetric Complications</t>
  </si>
  <si>
    <t>Genearl surgeons</t>
  </si>
  <si>
    <t>PC&amp;PNDT Act</t>
  </si>
  <si>
    <t xml:space="preserve">16 days Ultrasound Training to Gyneacologist  </t>
  </si>
  <si>
    <t>Medical Officers/Gynecologist</t>
  </si>
  <si>
    <t>Gyneacologist</t>
  </si>
  <si>
    <t>1st , 2nd &amp; 3rd Quarter</t>
  </si>
  <si>
    <t>16 Days (1st 3 days training at Medical College, next 12 days - hands - on at posted facilities, OSCE at Medical Colleges)</t>
  </si>
  <si>
    <t>PC &amp; PNDT</t>
  </si>
  <si>
    <t>TOT on Survivor of Sexual Violance</t>
  </si>
  <si>
    <t>Training of Survivors of Sexual Violance</t>
  </si>
  <si>
    <t>State level Induction Training for Newly Recruited AYUSH Medical Officers under RBSK”.</t>
  </si>
  <si>
    <t>RBSK AYUSH Medical Officers</t>
  </si>
  <si>
    <t>2nd, 3rd &amp; 4th</t>
  </si>
  <si>
    <t>TOT for FIMNCI</t>
  </si>
  <si>
    <t>Associate/Assistant professor from Paedia department</t>
  </si>
  <si>
    <t>TOT for IMNCI</t>
  </si>
  <si>
    <t>FIMNCI training for Medical officer</t>
  </si>
  <si>
    <t xml:space="preserve">Immunization </t>
  </si>
  <si>
    <t>Training of  Medical Officers</t>
  </si>
  <si>
    <t>Medical Officer</t>
  </si>
  <si>
    <t xml:space="preserve">Training of Staff Nurse/GNM/ANM </t>
  </si>
  <si>
    <t>Staff Nurse/GNM/ANM</t>
  </si>
  <si>
    <t>Refresher Training of RMNCAH+N Counsellors</t>
  </si>
  <si>
    <t>RMNCAH+N Counsellor</t>
  </si>
  <si>
    <t>Refresher Training of District Resource Group</t>
  </si>
  <si>
    <t>Refresher Training of Block Resource Group</t>
  </si>
  <si>
    <t>Refresher Training of Health &amp; Wellness Ambassadors</t>
  </si>
  <si>
    <t>Refresher training on Comprehensive AMB training tool kit</t>
  </si>
  <si>
    <t>Health (DIO (38)+DCM (38)+RPM(9))+DAC (9) + RBSK-DC (38), ICDS (DPO (38)+1 CDPO (38)), Education DEO (38) + DPO (SSA (38)) and Development Partners</t>
  </si>
  <si>
    <t>DVBDCO/VDCO/VBDC/Lab. Tech.</t>
  </si>
  <si>
    <t>Training of DVBDCO/VDCO/VBDC/Lab tech as per need</t>
  </si>
  <si>
    <t>Reorientation training on KA for VDCO &amp; VBDC</t>
  </si>
  <si>
    <t>VDCO/VBDC</t>
  </si>
  <si>
    <t>Stae</t>
  </si>
  <si>
    <t>Reorientation Training of 132 VDCO &amp; 25 Consultant for VBD programme Implementation at State level as per need</t>
  </si>
  <si>
    <t xml:space="preserve">Spray technuque training of Spray worker. </t>
  </si>
  <si>
    <t>Spray worker</t>
  </si>
  <si>
    <t>1st Quarter &amp; 3rd Quarter</t>
  </si>
  <si>
    <t xml:space="preserve">Training of IRS squads </t>
  </si>
  <si>
    <t>Specialised PICU Training of Medical Officer &amp; Staff Nurse at AIIMS,Patna,Rs.10.00 Lakh.</t>
  </si>
  <si>
    <t>Medical Officers &amp; Staff Nurse</t>
  </si>
  <si>
    <t>AIIMS,Patna</t>
  </si>
  <si>
    <t>Diganosis and Treatment of AES case as per AES  SOP</t>
  </si>
  <si>
    <t>Medical Officers</t>
  </si>
  <si>
    <t>Management of AES Case as per AES Guidelines</t>
  </si>
  <si>
    <t>Health Officials</t>
  </si>
  <si>
    <t xml:space="preserve">On Clinical Management of Dengue &amp; Chikungunya </t>
  </si>
  <si>
    <t xml:space="preserve">Medical Officers/Teachers </t>
  </si>
  <si>
    <t>Training on Elisa Reader Test of Dengue &amp; Chikungunya</t>
  </si>
  <si>
    <t>Lab Technicians</t>
  </si>
  <si>
    <t>MAS_ToT</t>
  </si>
  <si>
    <t>Post graduate Diploma In Family Medicine (PGDFM) course</t>
  </si>
  <si>
    <t>2 yrs</t>
  </si>
  <si>
    <t>CMC vellore</t>
  </si>
  <si>
    <t>6 Weeks Tarining for Strengthening Pre-Service Education in Nursing</t>
  </si>
  <si>
    <t>Induction Training for Staff Nurses</t>
  </si>
  <si>
    <t xml:space="preserve">New Activity: Refresher Training </t>
  </si>
  <si>
    <t>New Activity:ANM Induction Training</t>
  </si>
  <si>
    <t>New Activity: Induction Training for Nursing Tutors</t>
  </si>
  <si>
    <t>Nursing tutors (Newly Recruited)</t>
  </si>
  <si>
    <t>Stress Management training</t>
  </si>
  <si>
    <t>State Health officials</t>
  </si>
  <si>
    <t>DPMU stafff training</t>
  </si>
  <si>
    <t>DPMU &amp; BPMU staff</t>
  </si>
  <si>
    <t>State &amp; district health officials</t>
  </si>
  <si>
    <t>State, Regional, District</t>
  </si>
  <si>
    <t>2 &amp; 4</t>
  </si>
  <si>
    <t>District &amp; Block</t>
  </si>
  <si>
    <t>3 &amp; 4</t>
  </si>
  <si>
    <t>Block &amp; Facility Level</t>
  </si>
  <si>
    <t>1, 2, 3 &amp; 4</t>
  </si>
  <si>
    <t xml:space="preserve"> One day Block Level Orientation-cum-Hands-on Training on HMIS, RCH Portal/ANMOL for 4 trainings in a year.  The Participants will be ANM, ASHA Facilitator, concerned Block Officials along with District / Regional / State facilitators. Total participants = 36008 per training for 4 trainings @ Rs.300/- per participant per training. Total fund proposed: 432.10 Lakh.</t>
  </si>
  <si>
    <t>Snakebite Envenoming</t>
  </si>
  <si>
    <t>Training of MO &amp; Health Workers</t>
  </si>
  <si>
    <t>MO, ANM, ASHA</t>
  </si>
  <si>
    <t>Offline &amp; Hybrid</t>
  </si>
  <si>
    <t>District &amp; State</t>
  </si>
  <si>
    <t>9.08  Lakh proposed for training &amp; Capacity buiding  of Mos/ANMs/ASHA (@16000/district, total 38 district),  &amp; 3 Lakhs for State level training of Mos and District Nodal</t>
  </si>
  <si>
    <t xml:space="preserve">Human Resource Information Systems (HRIS)
</t>
  </si>
  <si>
    <t xml:space="preserve">Health Management Information System (HMIS)
</t>
  </si>
  <si>
    <t xml:space="preserve">Implementation of DVDMS
</t>
  </si>
  <si>
    <t xml:space="preserve">eSanjeevani (OPD+HWC)
</t>
  </si>
  <si>
    <t xml:space="preserve">eSanjeevani (OPD+HWC)
</t>
  </si>
  <si>
    <t>Procurement of Satrangi Chadar</t>
  </si>
  <si>
    <t>Procurement of Satrangi Chadar for All Functional Hospitals (DH, CHC,PHC, APHC), 7 Color Bed sheets for 7 days of week. 2 set of Chadar per Bed. Total No. of Beds is 20744 @80% =16595 Beds x 14 chadar per Beds = 2,32,333 Satrangi Chadar X Rs. 382 = Rs. 8,87,51,130/-</t>
  </si>
  <si>
    <t>Stakeholders Trainings</t>
  </si>
  <si>
    <t>One Training for PRI Representative, Police personell, Transport personol,NGO Personol &amp; Others</t>
  </si>
  <si>
    <t>30-50</t>
  </si>
  <si>
    <t>District Level</t>
  </si>
  <si>
    <t>State level Advocary Workshop. ToT, Refresher Training &amp; Others</t>
  </si>
  <si>
    <t>Psychologist, DNO, Social Worker, FLC &amp; also stakeholders</t>
  </si>
  <si>
    <t>100-125</t>
  </si>
  <si>
    <t>State Level Worshop</t>
  </si>
  <si>
    <t>30-40</t>
  </si>
  <si>
    <t>Rs. 20,000/- per district for 38 districts</t>
  </si>
  <si>
    <t>Health Professionals</t>
  </si>
  <si>
    <t>Dental Officer</t>
  </si>
  <si>
    <t>115-130</t>
  </si>
  <si>
    <t>2nd, 3rd &amp; 4th Quarter</t>
  </si>
  <si>
    <t xml:space="preserve">Quality Assurance </t>
  </si>
  <si>
    <t>MO,HM, BHM, DPC,CHO,Nurses,other</t>
  </si>
  <si>
    <t>1st and 3rd</t>
  </si>
  <si>
    <t>NQAS training at block/district @ Rs 0.525 L per batch</t>
  </si>
  <si>
    <t>MO,HM, BHM DPC,CHO,Nurses,other</t>
  </si>
  <si>
    <t>1st and 2nd</t>
  </si>
  <si>
    <t>External Assessors Training @ Rs 0.20 L per participants</t>
  </si>
  <si>
    <t xml:space="preserve">MBBS/BDS/BAMS/BUMS/BHMS/MSc Nursing/MPH/MHA/MA in Healthcare </t>
  </si>
  <si>
    <t>10 participants</t>
  </si>
  <si>
    <t xml:space="preserve"> trainings scheduled by NHSRC </t>
  </si>
  <si>
    <t xml:space="preserve">TISS PGDHQM </t>
  </si>
  <si>
    <t>Doctors/NHM staff doing exlemplary work in the field of Quality</t>
  </si>
  <si>
    <t>Training scheduled by TISS Mumbai</t>
  </si>
  <si>
    <t>FRU</t>
  </si>
  <si>
    <t>RBSK at Facility Level including District Early Intervention Centres (DEIC)</t>
  </si>
  <si>
    <t>Community Based Care-HBNC &amp; HBYC</t>
  </si>
  <si>
    <t>Facility Based New Born Care</t>
  </si>
  <si>
    <t xml:space="preserve">Pediatric Care </t>
  </si>
  <si>
    <t>Routine Immunization</t>
  </si>
  <si>
    <t>Adolscent Health</t>
  </si>
  <si>
    <t>Adolscent Friendly Health Clinics</t>
  </si>
  <si>
    <t>Weekly Iron Folic Supplement (WIFS)</t>
  </si>
  <si>
    <t>Peer Educator Programme</t>
  </si>
  <si>
    <t>School Health and Wellness Program under Ayushman Bharat</t>
  </si>
  <si>
    <t>Sterilization-Female</t>
  </si>
  <si>
    <t>Sterilization-Male</t>
  </si>
  <si>
    <t>MPV (Mission Pariwar Vikas)</t>
  </si>
  <si>
    <t>Nutritional Rehabilitation Centres (NRC)</t>
  </si>
  <si>
    <t>National Vector Borne Disease Control Program (NVBDCP)</t>
  </si>
  <si>
    <t>66 ( I)</t>
  </si>
  <si>
    <t>National Leprosy Eradication Program (NLEP)</t>
  </si>
  <si>
    <t>Screening and Testing through facilities</t>
  </si>
  <si>
    <t>NPCB</t>
  </si>
  <si>
    <t>mplementation of NPPCF</t>
  </si>
  <si>
    <t>Prevention, control and management of snakebites</t>
  </si>
  <si>
    <t>Planning and Program Management</t>
  </si>
  <si>
    <t>Rashriya Kishor Swasthya Karyakram</t>
  </si>
  <si>
    <t xml:space="preserve">Wellness Activities at AAMs- Urban
</t>
  </si>
  <si>
    <t xml:space="preserve">Urban PHCs/ Polyclinics
</t>
  </si>
  <si>
    <t>(1.) LCDC Special plan for high endemic districts (Planning, Monitoring &amp; Evaluation)= Rs 7,08000 and  (2.) Logistics for LCDC is Rs 9,913</t>
  </si>
  <si>
    <t>(1.) NLEP Review meetings Rs 3,00,000,(2.) Mobility Support State Cell Rs 4,92,000, (3.) Office Operations state cell Rs 75,000, Consumable State Rs 75,000, (4.) Office equipment and maintenance State Cell Rs 1,00,000.(5.)Travel Expenses contractual Staff State level Rs 50,000.</t>
  </si>
  <si>
    <t xml:space="preserve">(1.)Mobility Support District Level Rs 75,000X38=28,50,000, (2.) District Level Office Operations  Rs 25,000X38=9,50,000,  District level Consumable  Rs 15,000X38=5,70,000, (3.) Travel Expenses contractual Staff District level Rs 8,10,000, </t>
  </si>
  <si>
    <t>Regional/District &amp; Block Officials</t>
  </si>
  <si>
    <t>Regional, District and Block</t>
  </si>
  <si>
    <t>National Leprosy Eradication Program(NLEP)</t>
  </si>
  <si>
    <t>Continued Activity                                                                                                                           
IDD survey in 8 selected districts @ Rs 0.50 lakh/District through PMCH, Patna /other Medical College Hospitals. (8*0.5)= 4 lakhs</t>
  </si>
  <si>
    <t>Maintenance State level for
IRL lab @ Rs 50000.00
Maintenance District Level 
1. CDST lab @Rs 50000 * 3 Labs= Rs 1.50 Lakh
2. Nodal DRTB centre @Rs 50000 *6 Sites = Rs3.00 Lakh
3. CBNAAT Laboratory @ Rs 5000 * 62 Sites= Rs3.10 Lakh
4. TrueNat Laboratory @Rs 5000 * 484 sites = Rs 24.20 Lakh</t>
  </si>
  <si>
    <t xml:space="preserve">IT Interventions and Systems
</t>
  </si>
  <si>
    <t>For procurement of Tobacco Cessation medicines &amp; consumables @ Rs. 12,000/- per TCC.
20 District Level Tobacco Cessation Centre (DTCC) in NCD Clinic where Psychologist are posted = 20 x 12,000 = Rs. 2.40 Lakhs</t>
  </si>
  <si>
    <t>Monitoring of FP Services is done by the state Program Officer, CS, Dist.ACMO, RDD office etc.The detail  is as follows-
I. Monitoring of FP Services at 534 PHCs  by Dist.ACMO/FP Nodal Officer, this fund will be also utilised for mobility for surgeon -Hence budget is earmaarked at District level @Rs.10000/- per dist per month . = Rs.10000*12*38= 45.6 Lacs
II. 4-5 days monitoring per month by RPMU/ RDD Office in the respective districts. Rs.10000 per division per month*12 mth*9 div = Rs 10.80 lacs
III. Monitoring of Family Planning programme in the State by State Level Officials. @Rs.20000 pm*1*12 months= Rs 2.40  lakh for monitoring at State level
Total Rs. 58.80 Lakhs</t>
  </si>
  <si>
    <t xml:space="preserve">42 - F </t>
  </si>
  <si>
    <t>1 Batch ToT of Minilap at State level (Rs.127800 / Batch)</t>
  </si>
  <si>
    <t>21 Batch of Minilap Inducation at Regional level (Rs. 240000/ Batch)</t>
  </si>
  <si>
    <t>9 Batch Referesher Training on Minilap at Regional level (Rs. 76800/ Batch)</t>
  </si>
  <si>
    <t xml:space="preserve"> 4 Batch ToT on Laparoscopic Sterlization at State Level (Rs.143500 / Batch)</t>
  </si>
  <si>
    <t xml:space="preserve"> 8 Batch of Laparoscopic Sterlization at MC&amp;H (Rs.226000 / Batch)</t>
  </si>
  <si>
    <t xml:space="preserve">43 - F </t>
  </si>
  <si>
    <t>1 Batch ToT of NSV at State level (Rs.142500 / Batch)</t>
  </si>
  <si>
    <t>9 Batch of NSV training at Regional level (Rs.87000 / Batch)</t>
  </si>
  <si>
    <t xml:space="preserve">44 - F </t>
  </si>
  <si>
    <t>1 Batch ToT on Integrated IUCD at State Level - (Rs.142500 / Batch)</t>
  </si>
  <si>
    <t>9 Batch of Integrated IUCD Training at Regional level - (Rs.197000 / Batch)</t>
  </si>
  <si>
    <t>38 Batch of Integrated IUCD Training at Regional level - (Rs 186000 / Batch)</t>
  </si>
  <si>
    <t xml:space="preserve">50 - F </t>
  </si>
  <si>
    <t>2 Batch of Implant  Training  (Removal) at PMCH and JLNMCH - (Rs.83000 / Batch)</t>
  </si>
  <si>
    <r>
      <rPr>
        <b/>
        <sz val="16"/>
        <color theme="1"/>
        <rFont val="Cambria"/>
        <family val="1"/>
      </rPr>
      <t>Continued Activity:</t>
    </r>
    <r>
      <rPr>
        <sz val="16"/>
        <color theme="1"/>
        <rFont val="Cambria"/>
        <family val="1"/>
      </rPr>
      <t xml:space="preserve"> ASHA for WRA IFA supplementation
Rs. 50/month/ for 50% of selected ASHA *12 months (for 45,333 ASHA 50% of total 90,666 selected ASHAs) Total budget for mobilizing WRA (non-pregnant &amp; non-lactating Women 20-49 years) will cost Rs. 2,71,99,800
</t>
    </r>
    <r>
      <rPr>
        <b/>
        <sz val="16"/>
        <color theme="1"/>
        <rFont val="Cambria"/>
        <family val="1"/>
      </rPr>
      <t>Continued Activity:</t>
    </r>
    <r>
      <rPr>
        <sz val="16"/>
        <color theme="1"/>
        <rFont val="Cambria"/>
        <family val="1"/>
      </rPr>
      <t xml:space="preserve"> ASHA for 6-59m IFA supplementation and reporting 
Rs 100/Month/for 60% of total ASHA *12 months (for 63,466 ASHA 60% of total 90,666 selected ASHAs) Total budget for Incentive for mobilizing children and/or ensuring compliance and reporting (6-59 months) will cost Rs. 7,61,59,440
</t>
    </r>
    <r>
      <rPr>
        <b/>
        <sz val="16"/>
        <color theme="1"/>
        <rFont val="Cambria"/>
        <family val="1"/>
      </rPr>
      <t xml:space="preserve">Total budget under ASHA incentives Rs. 10,33,59,240 (Rs. 2,71,99,800+ Rs. 10,33,59,240)                                                                   </t>
    </r>
  </si>
  <si>
    <t>Continued Activity: State level Planning Activities :-(A)State level workshops (SPIP prepration+Budget allocation) Rs.300000x2 nos. = 600000(6 Lakhs.).  (B)District Level :-DHAP workshops at District level Rs.40000 per district x 38 = 1520000(15.20 lakhs)  (C.) Regional Level:- Workshop for Planning Activity:-Block level participants 534*3= 1602(BHM,B.A,BCM)District Level Partcipants 38*4= 152(DPM,DAM,DPC&amp; D M&amp;E) Regional Level Participants 9*2= 18 (RPM,RAM) State Level Participants 7(State Planning Team)*9=63 Total Participants =1835 @ RS.1500 = 2752500(27.52 lakhs)State Level Participants Accommodation @ Rs.2500*7*9=157500Total Amount in Rs.29.1 lakhs.(D) Additional villages to be taken up for village planning (Rs.3000 per BHAP * 534 block and 45 SDH ). For VHAP and HSC Plans expenses towards calling meetings at HSC/Village level for refreshments and other miscellaneous expenses  Rs= 1764000(17.64 lakhs) 
Rs. 2500 per month per district planning related office expenditures like photocopying etc. =Rs.2500 X 38 Dis.X 12 Monthsrs 1140000(11.40 lakhs) For mobile re-charging of Rs.400 pm per DPC(400X12X38) 182400 (1.82lakhs) 
Total = 6.00+15.20+29.10+17.64+11.40+1.82=81.16 lakhs.</t>
  </si>
  <si>
    <t>Integrated IEC</t>
  </si>
  <si>
    <t>Social Media Management of Health Social Media Platform</t>
  </si>
  <si>
    <t>Achievement Based Health Booklet, Annual Report &amp; other important manuals</t>
  </si>
  <si>
    <t>Time to time printing of Various types Achievement based health booklet, Annual Report &amp; other health concern booklet as per requirement.</t>
  </si>
  <si>
    <t>Community Engagement Social Activities on various Spots for effective Awareness</t>
  </si>
  <si>
    <t>Printing of 3,719,610 MCP Card Booklets (as per ELA 2025–26) at a unit cost of Rs.13.5464 per booklet amounts to a total cost of Rs.5,03,87,325.00.
Total ANC registration coverage up to September 2025 is attached for reference.
Annexure is attached as Annexure_RCH</t>
  </si>
  <si>
    <t>Printing of 5,000 Labour Room Registers at Rs.238.21 per register (inclusive of 18% GST) amounts to Rs.11,71,622.
Printing of 1,856,470 Labour Room Case Sheets (L1–173,734; L2–1,231,934; L3–400,802; L3 English–50,000) amounts to Rs.2,29,98,079.
Total budget proposed for the above activities is Rs.241.89 lakh.
The budget breakup is attached as Annexure_RCH.</t>
  </si>
  <si>
    <t>Budget proposed for District-Level IEC Activities for World Oral Health Day
A total of Rs.3.50 lakh is proposed for organizing World Oral Health Day on 20th March across 35 districts at the rate of Rs.10,000 per district.
Total Budget: 35 districts × Rs.10,000 = Rs.3.50 lakhs.</t>
  </si>
  <si>
    <t>PLA Training for ASHA Facilitator</t>
  </si>
  <si>
    <t>Mahila Arogya Samiti State ToT @Rs. 2,51,900/-per batch. (Total Participant - 85) - 2 Batches</t>
  </si>
  <si>
    <t>New</t>
  </si>
  <si>
    <t>Vision Centre under PPP Mode</t>
  </si>
  <si>
    <t>2nd to 4th Quarter</t>
  </si>
  <si>
    <t>Division/District/State</t>
  </si>
  <si>
    <r>
      <t xml:space="preserve">Diagnostics (Consumables, </t>
    </r>
    <r>
      <rPr>
        <sz val="16"/>
        <color theme="1"/>
        <rFont val="Cambria"/>
        <family val="1"/>
      </rPr>
      <t>PPP</t>
    </r>
    <r>
      <rPr>
        <sz val="16"/>
        <color rgb="FF000000"/>
        <rFont val="Cambria"/>
        <family val="1"/>
      </rPr>
      <t>, Sample Transport)</t>
    </r>
  </si>
  <si>
    <t>ASHA incentives under HBNC &amp;  ASHA incentives under HBYC &amp; ASHA Facilitators incentives  under HBYC</t>
  </si>
  <si>
    <t>Budget is being proposed for ASHA incentives under HBNC after completion of 6/7 home visits for 17,54,638 newborns @Rs. 250/- per newborn. Total Budget is proposed Rs. 4386.595 lakhs. (2)  Budget is being proposed for  ASHA incentives under HBYC for completion of 5 quarterly home visits for 877319  children in 38 district @Rs. 250/- per child (3-15 months). Total Budget is proposed Rs. 2193.2975lakhs.(3)Budget is being proposed for incentives to 4745ASHA Facilitators @Rs.500/month/ASHA facilitator for 12 months. Total Budget is proposed Rs. 284.70 lakhs</t>
  </si>
  <si>
    <t>Budget Proposed for District-Level IEC Activities for World No Tobacco Day etc.
A total of Rs.3.80 lakh is proposed for organizing World No Tobacco Day on 31st May across 38 districts at the rate of Rs.10,000 per district. Rs. 0.10 Lakh*38=3.80  Lakhs.</t>
  </si>
  <si>
    <r>
      <t xml:space="preserve">Continued Activity
Budget for ASHA incentives (A+B)= (270.7+441.8)= </t>
    </r>
    <r>
      <rPr>
        <b/>
        <sz val="16"/>
        <rFont val="Cambria"/>
        <family val="1"/>
      </rPr>
      <t>712.5 lakhs</t>
    </r>
    <r>
      <rPr>
        <sz val="16"/>
        <rFont val="Cambria"/>
        <family val="1"/>
      </rPr>
      <t xml:space="preserve">
A. ASHA incentives @ Rs 10 per CBAC form and Family folder (482.58 Lakhs (Target ) - 414.90 Lakhs (Achieved) = 67.68 Lakhs)
Budget required-27.07 Lakhs (40 % of 67.68 Lakhs)@ 10 = </t>
    </r>
    <r>
      <rPr>
        <b/>
        <sz val="16"/>
        <rFont val="Cambria"/>
        <family val="1"/>
      </rPr>
      <t>270.7 lakhs</t>
    </r>
    <r>
      <rPr>
        <sz val="16"/>
        <rFont val="Cambria"/>
        <family val="1"/>
      </rPr>
      <t xml:space="preserve">
B. Follow-up incentives @ Rs 100 for annual follow-up of confirmed NCD patient 883507
Budget required-4,41,753(50% of 8,83,507) @ 100= </t>
    </r>
    <r>
      <rPr>
        <b/>
        <sz val="16"/>
        <rFont val="Cambria"/>
        <family val="1"/>
      </rPr>
      <t>441.8 lakhs</t>
    </r>
    <r>
      <rPr>
        <sz val="16"/>
        <rFont val="Cambria"/>
        <family val="1"/>
      </rPr>
      <t xml:space="preserve">
</t>
    </r>
  </si>
  <si>
    <t>Activity:-1 Two district level co-ordination committee meetings (DTCC) @ Rs. 5,000/- per meetings = Rs. 10,000/- ( Rs. 3.80 L)
Activity:-2 Office expence on DTCC Centre for 38 districts @ Rs. 10,000/- (Rs. 3.80 L)</t>
  </si>
  <si>
    <t xml:space="preserve">Honorarium to Treatment supporter (Other than ASHA) 
(1) CV and Family DOTS: For 20,000 TB Patients @Rs.1000/ per patient =Rs. 200.00 Lakh
(2) Chemists: For 10,000 TB Patients @Rs. 1000/per patient=Rs.100.00 Lakh
</t>
  </si>
  <si>
    <t xml:space="preserve">A State level 
1.Transportation of drugs and consumable etc. from State Drug store  (TBDC) Patna and Darbhanga to District Drug Stores @ Rs 12.50 lakh*4 Quarter= Rs 50.0 Lakh
B District Level
1 District Drug Store to TB Unit Drug Store @ Rs 500*12*534 block = Rs 32.04 Lakh
</t>
  </si>
  <si>
    <t>Thesis and OR
1. Thesis for PG students @ Rs 30000/-thesis for 21 thesis Submission= Rs 6.30 Lakh
2. Operational Research submission @ Rs 200000 for 10 Submission= Rs 20.00 Lakh
CIE/SIE/JSSM 
1. For 10 Internal or External Program evaluation @ Rs 80000*10= Rs 8.00 Lakh
STF/ZTF meeting
1. STF and Operational Research meeting @ Rs 75000* 4 times = Rs 3.00 Lakh
2. Seminar/Workshop @ Rs 1.00Lakh twice a year = Rs 2.00 lakh
State/District TB forum meeting
1. State Level @ Rs 10000* 2 times = Rs 0.20 Lakh
2. District Level @ Rs 5000*2 times*38 Districts= Rs 3.80 Lakh</t>
  </si>
  <si>
    <t xml:space="preserve">*Meetings, Workshops and Conferences                       Rs. 100000/- (for Ophthalmologist, PMOA, and others).
* Operational Costs (Expenses on account of consumables, office expenses, operating expenses, contingency, admin expenses, miscellaneous) (At State, District and Block level) Rs. 1900000/- for 38 districts (Rs. 50,000/-  per district). </t>
  </si>
  <si>
    <t xml:space="preserve">1. Rs. 22.31 lakhs for annual periodic assessment of HBYC implementation in 23 districts. 
2. Rs. 24.12 lakh for HBNC and HBYC review and evaluation workshop  at district and block level in 38 HBYC implementing districts. </t>
  </si>
  <si>
    <t>Incentive for Conducting PLA meeting at district</t>
  </si>
  <si>
    <t>GNM/BSc./Post Basic Nursing/BAMS</t>
  </si>
  <si>
    <t>Medical Colleges/DH/SDH/Nursing Colleges.</t>
  </si>
  <si>
    <t>Continued Activity- Rs. 88,80,00,000 i.e Rs 8880.00 Lakhs is proposed for Haemodialysis Service under PPP mode under PMNDP for 4,80,000 Sessions @ 1850 per Session. State has also planned to start Haemodialysis services at 56 Sub-Divisional Hospitals (SDH) also.</t>
  </si>
  <si>
    <t xml:space="preserve">Performance Based Incentive (PBI) under Maternal Health: 
Demand is being made for 42746 cases as performance based incentive to team for conducting C.Section above benchmark (DH Atleast 10 C.Section per month and below DH Atleast 5 C.Section Per Month) for year (2026-27)
42746 Cases * Rs 3000 Per Case = Rs 128238000.
</t>
  </si>
  <si>
    <t xml:space="preserve">Adolescent Health &amp; Wellness Days </t>
  </si>
  <si>
    <t>Budget proposed for launch of world Pnemonia day and one day oreintation on SAANS program campaign for district and block level officials = 8.10 lakh</t>
  </si>
  <si>
    <t>Budget prposed for Estalishment of LMU at SNCU Gaya @1 lakh per SNCU = 1 lakh</t>
  </si>
  <si>
    <t xml:space="preserve"> The Amount 640.80 lakh is required for the rent of 3560 Sub Health Centre and Additioanl Primary Health Centre @ 1500 per month for 12 months. </t>
  </si>
  <si>
    <t>NRCP</t>
  </si>
  <si>
    <t>a) Logistic and supply- Rs 24000 per facility = 24000 x 1270 = Rs 30480000. 
Since PMSMA has been initiated across 568 new Health care facilities from FY 2025-26 the PMSMA sites have increased from 702 to 1270, therefore a budget is being proposed for total 1270 facilities with a revised rate. 
b) PMSMA Visit: Budget is being proposed for travelling expenses for Volunteer's Visit on PMSMA Day. An amount of @Rs. 2000 Per PMSMA Day Visit for 150 Volunteers. (Volunteers travelling expenses  : Rs 2000*12 Months* 150 volunteers = Rs. 36,00,000
c)  An amount of Rs.100/-per High Risk Pregnancy(HRP) Beneficiery to meet transportation cost for attending a maximum of three PMSMA sessions.  (100*35000 HRP)*3 = Rs. 1,05,00,000/-
d) Refreshment for 14 lakhs beneficiaries @Rs. 60 per beneficiaries- 1400000*60= Rs.8,40,00,000.
e) Workshop and review meeting 
i) PMSMA State level Meeting- 25000 per qtr. x 4 = 100000.
ii) PMSMA Monitoring and Review District level- 24000 per annum. per District 24000*38= 912000. 
iii) PMSMA Monitoring and Review RPMU level- 10000 per annum. per RPMU- 9*10000 = 90000.
Total Amount Rs  ( 100000+912000+90000=Rs 1102000 )
Amount- Rs. 3,04,80,000+36,00,000+1,05,00,000+8,40,00,000+1102000= Rs.12,96,82,000</t>
  </si>
  <si>
    <t>Consumables and contingencies 
A) Rs. 2 lakhs proposed towards Consumables and Contingencies for 4 SMTI, namely BSc Nursing college- IGIMS Patna, NMCH Patna, JLNMCH Bhagalpur, SKMCH Muzaffarpur. 
Total amount - Rs 2.00 Lakhs.               
B) A budget of Rs. 6 Lakhs is being proposed  towards mobility support for NPM learners and educators from SMTI to MLCUs. SMTI- College of Nursing IGIMS have two clinical practice site (MLCUs) SDH Danapur and GGS Hospital Patna City which requires mobility support to the candidates. This is the recurring cost and proposed to give mobility support cost directly to the individual candidates @ 1666 per month per candidates for 12 months. 
Grand Total: Rs 8 Lakhs</t>
  </si>
  <si>
    <t xml:space="preserve">Budget is being proposed for Equipment (MVA kits) : 1609 MVA kits @ Rs. 2688/MVA kits  1609*2688 = 43.25 Lakhs. </t>
  </si>
  <si>
    <t>Budget is being proposed for MMA combi-pack for 18260 combipack of MMA@Rs.100*18260=Rs. 18.26 Lakhs.</t>
  </si>
  <si>
    <t>d) In order to ensure functionality and utilization of the HDU + ICU hybrid model at District Hopitals workshop and quality trainings of MO and Staff nurses is much needed before.
So, an amount of Rs 3.20 Lakhs is being demanded towards State Level Orientation workshop @ 1.60 Per Batch for 2 Batches on HDU and ICU care for MOs and Staff Nurses.</t>
  </si>
  <si>
    <t>7- ASHA Incentive:
(A) ASHA Incentive for Rural Institutional Deliveries -1600000 @Rs. 600 per case- 600*1600000= Rs.9600.00 lakhs 
(B) ASHA Incentive for Urban Instituional Deliveries- 60000 @Rs. 400 per case-400*60000 = Rs.240.00 lakhs
Total Amount- 9600+240 = Rs.9840.00 lakhs</t>
  </si>
  <si>
    <t>(A) ASHA Incentive- Out of 88910 ASHA Incentive Proposed for 50000 ASHA towards mobilization of PW to PMSMA Sites @100 per ASHA/session/month, with a minimum of 1 time mobilization of PW by each ASHA per month (1270 PMSMA Sites)
 i.e. 50000x100x12=60000000.
(B) For High Risk Identification during post natal period, an incentive of Rs 250 per High Risk identification  for ASHA is being proposed for 20000 Postnatal Cases (20% of all HRP identified is expected to be Postnatal Cases in 1 Year).
 A total amount of Rs 50.00 Lakhs (20000*250) is being proposed for improving High Risk  identification during postnatal period.
C) Extended PMSMA  
(I) Rs.100/-per HRP may be provided to ASHA for mobilization of HRPs for a maximum of three follow up ANC visit (per HRP) to PMSMA clinics (100*35000 HRP)*3 = Rs. 10500000/-
(II) Rs.500/-per HRP may be provided to ASHA on achieving a healthy outcome for both mother and baby at 45th day after delivery. (500*35000 HRP)*1 = Rs. 17500000/-
Amount Proposed-Rs.60000000+5000000+10500000+17500000=Rs 93000000.</t>
  </si>
  <si>
    <t xml:space="preserve">An amount of Rs 658000 is being proposes as ASHA incentive  for reporting of 3290 Maternal Deaths @ Rs 200 per Maternal Death. . </t>
  </si>
  <si>
    <t xml:space="preserve">In order to cater the High risk pregnancies in the state, proposal of HDU/ ICU has been made at District Hospitals. In order to achieve the same, an amount of Rs 18.69 Lakhs is being proposed for district level training on HDU/ICU Care @ Rs 49200 per batch for 38 Batches in 38 districts. </t>
  </si>
  <si>
    <t>To increase the state wide identification of HRPs by bridging the knowledge gap and hence decrease MMR an amount of Rs 13.44 Lakhs is being proposed for 3 days state level training (ToT) on GDM, HDP and PPH  @ Rs 672000 per batch for 2 Batches.</t>
  </si>
  <si>
    <t>Road accident Death Review.</t>
  </si>
  <si>
    <t>Rs. 110 Lakhs Budget proposed for various  IEC/BCC activites (Advt., Web Advt., Audio, Video on TV Channels, Railway Station, Cinema Hall etc.) and printing of various types IEC materials such as Leaflet/Handbill, Flex Banner/Calendar, Poster etc. for the awareness among community.</t>
  </si>
  <si>
    <t>Proposed Budget for IEC &amp; Printing Activities for 38 Districts
A total of Rs.3.8 lakh is proposed for IEC and printing activities across 38 districts at the rate of Rs.0.10 lakh per district.</t>
  </si>
  <si>
    <t>To strengthen community participation, increase awareness, and promote positive health and social behaviors through organized outreach activities, campaigns, and Information, Education &amp; Communication (IEC/BCC) interventions at high-crowd locations such as various melas, including health camps, local media promotion, service delivery at multiple points, and group discussions related to various health programmes.
Budget Proposed for above activites: Rs. 115 Lakhs.
Budget Break up is attached as Annexure_Integrated IEC.</t>
  </si>
  <si>
    <t>A budget of  Rs. 33.07 lakh is proposed for PMSMA &amp; HRP Register printing, and for the development and broadcasting of audio/video spots for these programs.
Annexure is attached as Annexure_RCH</t>
  </si>
  <si>
    <t>Budget is proposed for printing of the 13 types Learning Resource Package (LRP) for 2 SMTIs at BSc Nursing College, SMCH Muzaffarpur and JLNMCH Patna.
Total Budget Proposed Rs 9.37 Lakhs.
Budget Break up is attached as Annexure_RCH .</t>
  </si>
  <si>
    <t>A budget of  Rs. 2,48,437.20 is proposed for printing of four types of MDSR formats/booklets/registers.
Budget Break up is attached as Annexure_RCH .</t>
  </si>
  <si>
    <t>A total budget of Rs.15.25 lakh is proposed for printing of nine types of SBA, BEmOC, SBA Refresher Modules, and MMA training materials.
Budget Break up is attached as Annexure_RCH .</t>
  </si>
  <si>
    <t>State-Level IEC/BCC Activities for Elderly Program
Proposed State-level awareness generation activities under the Elderly Program, including IEC and BCC interventions to promote awareness and outreach among the target population. Rs. 3 Lakhs Proposed.</t>
  </si>
  <si>
    <t>integrated skill Upgradation of Bihar Medical officers/specialist and clinical stfaff</t>
  </si>
  <si>
    <t xml:space="preserve">
1. Maintenance (District):1. DTC Office Maintenance @ Rs. 30000* 38= Rs.11.40 Lakh. 2. TB Unit @ Rs. 5000* 546 TU=Rs. 27.30 Lakh
2. TB Diagnostic Centres @ Rs 3000* 736 TDC= Rs. 22.08 lakh.4.Digital X-Ray @ Rs. 25000*28 Lakh=Rs.7.00 Lakh
</t>
  </si>
  <si>
    <t>Budget required @ Rs 0.50 lakh per district for 38 districts (38*0.50) = 19 Lakhs
For Transportation, Mobility &amp; Contigency, Home based care etc.</t>
  </si>
  <si>
    <t>Mobility Support for Specialist Doctor</t>
  </si>
  <si>
    <t>To provide mobility support to DH specialist doctor to visit another FRU for USG and other services.</t>
  </si>
  <si>
    <t xml:space="preserve">Health Mela </t>
  </si>
  <si>
    <t>An amount of Rs. 31339.50 lakh was approved for 2025-26 for Free Drug Services Initiatives.  During last few months, with focused effort and new initiatives like dedicated free drug transportation vehicles, QR code based drug availability information system etc., the availability of drugs has increased significantly. 
Drug availability in District Hospitals has increased from 241 in Apr 2024 to 363 in Oct 2025 (51 % increase)
Drug availability in Sub-district Hospitals has increased from 181 in Apr 2024 to 260 in Oct 2025 (44 % increase)
Drug availability in CHCs has increased from 168 in Apr 2024 to 252 in Oct 2025 (50 % increase)
Drug availability in PHCs has increased from 157 in Apr 2024 to 236 in Oct 2025 (50 % increase)
Drug availability in UPHCs has increased from 66 in Apr 2024 to 132 in Oct 2025 (100 % increase)
Drug availability in APHC has increased from 21 in Apr 2024 to 123 in Oct 2025 (485 % increase)
Drug availability in HWC-PHC has increased from 26 in Apr 2024 to 140 in Oct 2025 (438 % increase)
Drug availability in HWC-HSC has increased from 19 in Apr 2024 to 117 in Oct 2025 (515 % increase)
The increase in availability has resulted in huge increase in demand and supply. This financial year, the supply has been of the value of Rs. 907 Crores till January 2026 and we are heavilly dependendent on state govt. to meet the fund requirements.
Hence, to meet the increased demand, we need a budget of Rs. 317.00 Crores for FY 2026-27.</t>
  </si>
  <si>
    <t xml:space="preserve"> Proposed Rs. 24,00,000 for basic  Equipment  &amp; furniture for UPHC (Rs. 50,000 per UPHC*48 New UPHC). Details Attached in Annexure - A.
</t>
  </si>
  <si>
    <t>New Activity-
Proposed Rs. 72 lakh @ 1200/- per ward for lumpsum 6000 wards across all urban areas of Bihar for mapping of Slums and Vulnerable population.</t>
  </si>
  <si>
    <t xml:space="preserve">     Proposed incentive for ANM @ Rs. 1500 for 250 ANM = 1500*250*12month = Rs.45,00,000/-Proposed incentive for ASHA  @ Rs. 1000 for 495 ASHA = 1000*495*12 month = Rs. 59,40,000/-Total Rs. =45,00,000+59,40,000= Rs. 1,04,40,000/- </t>
  </si>
  <si>
    <t>1. Proposed Mobility Support Rs 40,000  per month for SPMU for 12 months. Total  Rs 40,000*12 month=Rs 4,80,000/-
2. Proposed Mobility Support  Rs 28000 for DPMU for 9 months. Total= Rs 28000*9*38=Rs  95,76,000/-
Amount will be utilised for monitoring &amp; supportive super vision &amp; travlling allowance etc.
3.  Proposed Rs. 2 lakh for State level NUHM Workshop of all stakeholders and exposure visit to other state. 
GT (1+2+3)= 4,80,000+95,76,000+2,00,000= Rs. 1,02,56,000/-</t>
  </si>
  <si>
    <t>Proposed @ Rs.1000 per participant  MO (190) &amp; DEO (148), DM&amp;EO (38), DUHC/Ic DUHC (38) and 10 other participants for capacity building on HMIS and other reportings for 148 UPHC-HWCs at regional/State level-424*1000= 4,24,000/-</t>
  </si>
  <si>
    <t>Proposed training on  QA  for potential facilities and other officials. at RPMU &amp; state level
Total= 4,00,000*1= 4,00,000</t>
  </si>
  <si>
    <t>Proposed Budget for IEC Activities for Eye Health
A total of Rs.17.00 lakh is proposed for IEC materials, printing of formats and implementation &amp; distribution for the following activities: World Sight Day, Eye Donation Fortnight, World Glaucoma Week etc.
Coverage: 38 districts @ Rs.15,000 per district 
Total number of activities: 136
Budget Proposed: 136 × Rs.15,000 = Rs.1700000/-</t>
  </si>
  <si>
    <t>to enhance the capacity of Medical officers @Rs36,350per/batch (Total 16batches)</t>
  </si>
  <si>
    <t>To create master trainer for SBA training @Rs 2lakh (total 1 Batch)</t>
  </si>
  <si>
    <t>SBA training at Pvt facility @Rs214245/per batch(Total batches24)</t>
  </si>
  <si>
    <t>To create master trainer in 6 Medical college@Rs 4Lakh per/Batch(Total Batches-1)</t>
  </si>
  <si>
    <t xml:space="preserve">     To enhance the Skills of MO to handle  in complication  of delivery @ Rs190000 (total Batch 4)  </t>
  </si>
  <si>
    <t>training at 4 medical colleges @rs 2.70 lakh per/Batches ( Total 4 Batches)</t>
  </si>
  <si>
    <t xml:space="preserve">Rs 1.36 Lakh per participants course fee including TA/DA (Rs1.2 lakh course fee  participants + rs 16000 TA/DA per particiapnts) ( Total 4 participants) </t>
  </si>
  <si>
    <t>National level training on Reporting Mechanism</t>
  </si>
  <si>
    <t xml:space="preserve">DEIC Managers-cum-Coordinators-RBSK+ RBSK Medical Officers </t>
  </si>
  <si>
    <t>Budget for procurement done by State
No. of Beneficiaries : 3386198 X 9 dosages 
Calculation of Bottle : 100 ml Bottle covers 50 benefeciaries
No. of Bottle required : (3386198X5)/50 = 338620 + 2713 =  bottles e.g 341333 bottlesApprox rate is Rs. 90/- per bottle
=341333 X 90 = 307,19,970/-</t>
  </si>
  <si>
    <t xml:space="preserve">Continued activity,
1. Proposed incentive to AVD for Carrying HIV/syphilis/HepB test kit/ Green Channel logistics from ILR Point/PHC  in thermo flask to VHSND session's site .
A total of 130904 VHSND sessions are planned per month, out of which near about 78% of sessions (102498) are held on a regularly basis per month. 
Therefore demand is being made for 102498  sessions @ Rs.110/-per sessions per month for 12 months. Total Cost= (102498 * Rs. 110 * 12)= Rs. 135296000/- </t>
  </si>
  <si>
    <t xml:space="preserve">i) Budget is being proposed for Home Deliveries of women from BPL Households @Rs. 500 per case for 4000 case- Rs.500*4000= Rs. 20.00 lakhs.
ii) Budget is being proposed for for 1888750 institutional delivery (rural) @ Rs.1400 per benificiary.Total Amount- 1888750 *Rs.1400= Rs. 26442.50 Lakhs. 
iii) Budget is being proposed for 71250 institutional delivery (urban) @ Rs.1000 per benificiary .Total Amount- 71250*Rs.1000= Rs.712.50 lakhs.
(A total of 19.6 Lakhs cases are being demanded 16 lakhs expected deliveries  for FY 2026-27 and 3.6 lakhs deliveries are being demanded assuming backlogs which might arise due to financial transition from SNA to SNA SPARSH) 
iv) Budget is being proposed for 1800 C-section cases @ Rs. 10000/- per Case towards hiring of private doctors and paramedics (Gynaecologist- 4000,  Anaesthetist - 3000, Paediatrician 1500 and other staff-1500) = (1800* 10000)  Rs. 180.00 lakhs
Total Amount- 20+26442.5+712.5+ 180 = 27335
</t>
  </si>
  <si>
    <t xml:space="preserve">  </t>
  </si>
  <si>
    <t>a) As a part of  Center of  Excellance (CoE) under SUMAN ,  a budget of Rs 11.96 lakhs is being proposed for menotiring of health facilities in a phased manner. 
 (Detail proposal Annexed) 
b) An amount of Rs 1.60 Lakhs is being demanded towards organizing State Level Workshop on MCP Card to strengthen proper utlization of MCP Cards.
Total: 11.96+1.6= Rs 13.56</t>
  </si>
  <si>
    <t xml:space="preserve">For Nurse Practitioner Midwifery Course (Detail Breakup Annexed)
A) Remuneration for Human Resources for each SMTI (College of Nursing, IGIMS Patna, NMCH Patna, JLNMCH Bhagalpur, SKMCH Muzaffarpur)
Total Cost = Rs 41.10  Lakhs 
B) Nurse Practitioner Midwifery Course cost for NPMs at 4 SMTI- College of Nursing, IGIMS Patna, NMCH Patna, JLNMCH Bhagalpur, SKMCH Muzaffarpur
Total Cost= Rs 503.70 lakhs 
C) Nurse Practitioner Midwifery Course cost of NPM at 1 SMTI- College of Nursing, IGIMS Patna) (Since 6 months budget in last FY year could not be utlized therefore it is proposed in this FY ) 
Total Cost= Rs 61.03 lakhs 
D) 1st time INC (Indian Nursing Counsel) Affiliation fees for 2 SMTI (NMCH and SKMCH ) @ Rs 100000 Per Center 
Total Cost= Rs 2.00 Lakhs
E) Annual INC Affiliation renewal fees for SMTI (IGIMS and JLNMCH) @ Rs 0.25 per SMTI
Total Cost - Rs 0.50 lakhs
Grand Total Cost for Nurse Practioner Midwifery Course = Rs 41.10+503.70+61.03+ 2.00+0.50 = Rs 608.33 Lakhs
 E) Establishment of Skill lab - NMCH Patna (Annexure of list of items added) An amount of Rs 15 Lakhs is being proposed for establishment of Skill Lab.                                         
F) A proposal for establishment of MLCU at 2 Facilities @ Rs 20 Lakhs per MLCU.
Total amount - Rs 40 Lakhs
New Activity: 
G) An amount of Rs 1.94 Lakhs amount is being proposed towards Exposure Visit to Midwfiery Institute for Cross Learning on Midwfifery Practises  
Total Amount Proposed in Lakhs (15+40+1.94)= Rs 56.94 Lakhs
Grand Total Rs 665.27 (608.33+56.94)
 </t>
  </si>
  <si>
    <t>a) No of Maternal Death reported and reviewed @1050 per Maternal Death for 3290 MD (expected Maternal deaths 3500) Maternal Death, 
Continued Activity:(Break up of Rs.1050: Rs.200 for ASHA +Rs.450 Honorarium for Verbal Autopsy Team + Rs.200 Travel Expenses for Verbal Autopsy Team+ Rs.100 X 2 Incentive for deceased Family.
An amount of Rs 2796500 @ Rs 850 per maternal death is being demanded for 3290 Maternal Deaths (850*3290) remaining Rs 200 per cases is being demaded for ASHA incentive.     
b) Incentive of Rs 1000 to First Responder of Maternal Death : An amount of Rs.35 Lakhs is being demanded as an incentive of Rs.1000 to First Responder of Maternal Death for 4500 Maternal Deaths against expected 3500 Maternal Deaths Per Year.3500*1000= Rs. 3500000.
Amount- Rs 2796500+3500000 = Rs. 6296500</t>
  </si>
  <si>
    <t xml:space="preserve">
'(1) Continued activity (Yukti Yojana)
(a) Provision of 1st trimester induced abortion/ services at private accredited Yukti Yojana clinics - @Rs.1000 per case X 5500 cases = Rs.55 Lakhs.                                                    
(b)Treatment of first trimester incomplete abortion and abortion complications at private accredited Yukti Yojana clinics = Rs.1000 per case X 5172 cases = Rs.51.72 Lakhs.                         
(c)Transport subsidy to Community Health Intermediaries (ASHAs, ANMs, AWWs) accompanying women at Yukti Yojana accredited sites = Rs.150 per case X 2500 cases = Rs.3.75 Lakhs.
Details Annexure for OOC = 55+51.72+3.75 = 110.47 Lakhs 
(iii) Workshop and Meetings
(a)  An amount of Rs. 7.85 Lakhs is being demanded towards organising International Safe Abortion Day Workshop at State level .
Total: 110.47+7.85 = 118.32</t>
  </si>
  <si>
    <t xml:space="preserve">a) New Activity:
Establishment of Anaesthesia Workstation in Strenthening of FRUs:
The state is committed in strengthening the First Referral Units across the state which is reflected from the increase in the number of functional FRUs from 67 in FY 2024-25 to 120 in FY 2025-26 (Upto Dec). 
However, many FRUs lack Anaesthesia Workstation which prevents surgeries of patients requiring General anaesthesia and leads to increase in referral.
 Anaesthesia Workstation across FRUs will allow the facilities to cater the HIGH RISK CASES like eclampsia etc. with more efficiency.
Therefore, budget is being proposed for provision of Anaesthesia Workstations across 71  FRUs. 
A Total amount of Rs 1287.63 Lakhs @ Rs 1327460 per Anaesthesia Workstation is being proposed.
Gap Assessment sheet Annexed.
Total Amount-Rs. 1287.63 Lakhs </t>
  </si>
  <si>
    <t>In order to cater the high-risk pregnancies planning has been made for establishment of Maternity High Dependency Unit (HDU) across all 21 Model Hospitals and MCH Wing Established across the state.  As per the requirement, the state has planned to establish 8 Bed Hybrid (6 HDU + 2 ICU) across the in Model Hospitals. Demand is being made based on the Gap Assessment:
Rs 1063.58 Lakh is being demanded based on the Gap Assessment.</t>
  </si>
  <si>
    <t xml:space="preserve">a) In order to increase the number institutional deliveries, improving accessibility to public health care facilities of Pregnant Women is an important factor.
 In line with this the state has identified 266 Additional Primary Health Centres (APHC with Govt Buildings more than 5 rooms, good OPD Load and adequate HR) where in MBBS doctors have been posted and can act as L1 delivery point. In this regard Budget of Rs 1462.78 Lakhs is being proposed for procurement of Labour room equipments (Based on the Gap Assessment). 
Total amount- Rs  1462.78 Lakhs 
b) An endeavour is being made to strengtheing the exisiting Labour rooms to improve the quality of care provided to the pregnant women. As a part of this, budget is being proposed to strengthen labor rooms from DH (11) to CHCs (180).
An amount of Rs 1724.68 Lakhs is being proposed for procurement of equipments.
(Gap Assessment Annexed )
Total Amount: Rs  1462.78 +1724.68= Rs 3187.46 lakhs
 </t>
  </si>
  <si>
    <t>An amount of Rs 630.50 Lakhs is being proposed for procurement of logistic to carry out diagnostic tests.
a) Amount of Rs 20.00 Lakhs is being proposed for supplying safe delivery kits. To facilitate institutional delivery of Positive pregnant women and for universal precaution, availability of safe delivery kits is to be ensured at all delivery points. (2000 Safe delivery kits for HIV positive *1000= Rs 2000000.
b) Procurement of 37,00,000 Dual Test kit towards screening of Syphilis &amp; HIV for PW @Rs.16.50 per kit. ANC registration as per HMIS in FY 2025-26 is 98-99% and ELA is 37 lacs pregnancy. Hence, a requirement of 37 Lakh Dual Test kit in FY 2026-27  is being proposed (3700000*16.50)= Rs.61050000
Total Rs= 2000000+61050000= Rs 63050000</t>
  </si>
  <si>
    <t xml:space="preserve">Half yearly CAC program review meeting at State level to review DH and District wise progress of CAC services with the Deputy Sup./ OBGYN/CAC trained Medical Officers and Hospital Manager twice in a year. cost of 1 State level review meeting is INR 1,60,500 per meeting. Total 2 state level CAC review meeting @ Rs. 1.605 lakhs*2 = 3.21 lakhs is proposed for this activity.   </t>
  </si>
  <si>
    <t>Continued Activities: 
1. Transportation Cost of JSSK Patients @ Rs. 500/- per delivery for 2907415 (Total number of delivery) =  Rs. 1,45,37,07,500/-</t>
  </si>
  <si>
    <t xml:space="preserve">A) Continued Activities: 
1. (a) 700 (Agency Owned BLSAs) x 12 x @ Rs. 1,37,000/- = Rs. 1,15,08,00,000/-
(b) 110 MVs x 12 x @ Rs. 57,700/-  = Rs.7,61,64,000/-
Total Amount = (a+b)= 1,22,69,64,000,/-
2. Agreement executed in the light of hon'ble Supreme Court of India's order in Civil Appeal No. 4975/2024 and 4978/2024 dated 16.04.2024 attached herewith with agreement paper. </t>
  </si>
  <si>
    <t>Continued Activities: 
(a) Print Media – Hindi, English &amp; Urdu News Papers for regularly 02 months @ Rs. 2,15,000/- (Rs. 2,15,000/- x 2 months = Rs. 4,30,000/-)
(b) Electronic Media – For regularly 2.5 months @ Rs. 2,45,000/- (Rs. 2,45,000/- x 2.5 months = Rs. 6,02,500/-) 
Total Amount Rs. 10,32,000/-</t>
  </si>
  <si>
    <t>Rupees 1 lakh per districts for 25 districts = 25 lakhs. To purchase psychotropic medicines in accordance with NMHP drug list.</t>
  </si>
  <si>
    <t xml:space="preserve">(i) purchase of 60 compression pump for malaria IRS in 7 Endemic Malaria districts @ 25000 x 60 - 15.00 lakh
(ii) Purchase of 3 Entomological Micorscope @ 2.00 lakh/microscope
       3 x 2 lakh = 6 lakh 
</t>
  </si>
  <si>
    <t xml:space="preserve">(i) For two round of  Malaria IRS (Including Focal Spray) in 2026, Requirement of Synthethic Pyrathroid (Aplhacypermethrin 5% WDP) - , in which Total Population covered -3,00,000/round x 2 = 6,00,000 popluation and 600000 population for Focal spray
 Total Insecticide Required = 12 MT/round x 2 = 24 MT (as per guideline 37.5 MT required/10 lakh population)
So, 24 MT x Rs. 2,20,660/MT (all inclusive) = Rs. 52,95,840( Fifty two lakh ninty five thousand eight hundred forty only)
(ii) Rs 25000 for 10 High Case load districts and Rs 12500 for rest 28 districts for purchase of slide box, slides, lancets etc. respectively = Rs. 25000 x10 + Rs. 12500 x 28 = Rs. 6.00 lakh
(iii) Puchase of   LLINs as per NCVBDC unit rate- Size I (25000@173.5) Size-II ( 100000@ 179.99) Size III (20000 @ 192.79) – Rs. 261.92 Lakhs
(iv) Purchase of Anti-malarial drugs (1000 Artesunate injection @ Rs. 170/unit, 1000 ACT for Adult @ Rs. 250/unit,  250 ACT for 0-1 years @ Rs. 250/unit, 5500 Chloroquine @ Rs. 10/unit, 17500 Primaquine @ Rs. 15/unit  = Rs. 8.00 Lakh
 (v) transporation of SP from District to PHC and PHC to village- 22.87 lakh. </t>
  </si>
  <si>
    <t>(i) 30.30 lakhs for 3.75 lakh RDT kits (in Kind) supplied by GoI
(ii)15 Lakhs for 1.25 lakhs RDT as 25% buffer for state
RDT Kits @Rs.12 per kit = 1.25 Lakh Kit x Rs. 12 = 15.00 lakh</t>
  </si>
  <si>
    <t xml:space="preserve">As IRS is going on behalf of 5 years case load, total no of squad required is 800. 
Total no of Compression Pumps required = 800x3=2400.
Functioning pumps at State- 1000, 
Pumps to be  supplied by WHO - 448
New Pumps needed = 2400-1448 = 952 @ Rs. 25000/- = Rs. 2,38,00,000 (Two hundred thirty eight lakhs rupees only) </t>
  </si>
  <si>
    <t xml:space="preserve">1. Decentralized purchage of  16000 RK-39(RDT)@50/PC &amp; Miltefosine 50gm (20000 Cap) @100/,10 mg (2200 Cap) @ 80/Cap by the direction of GoI.
2. For two round of IRS in 2026, Requirement of Synthethic Pyrathroid (Aplhacypermethrin 5% WDP) - , in which Total Population covered -1,40,00,000/round x 2 = 2,80,00,000. 
 Total Insecticide Required = 131 MT/round x 2 = 262 MT (as per guideline 9.375 MT required/10 lakh population)
So, 262 MT x Rs. 2,20,660/MT (all inclusive) = Rs. 5,78,12,920 (Five Crore seventy eight lakh tweleve thousand nine hundred two only)
Total Required Fund = 30 + 5,78,12,920 = Rs 6,08, 12,920/- (Six hundred eight lakh twelve thousand nine hundred twenty rupees only)
</t>
  </si>
  <si>
    <t xml:space="preserve">Ongoing activity
Recommended for approval for two round of IRS, Wages of spray workers, focal spray, contingency for IRS squads, SP Transportation.
</t>
  </si>
  <si>
    <t>(i) Rs.3.5 Lakh for purchase of Technical Malathion by State @ Rs. 1.75 Lakh for 2 drums ( 250 kg each drum by HIL)
(ii) 28 IgM JE Kit @ 11150 = Rs. 3.22 Lakh</t>
  </si>
  <si>
    <t xml:space="preserve">Approx. 110 IgM ELISA kits required to be supplied by GoI.
</t>
  </si>
  <si>
    <t xml:space="preserve">Rs. 11 Lakhs for purchase of 200 NS1 ELISA Antigen kit for Dengue(approx Rs 5,500 each kit of 96 well) by BMSICL 
</t>
  </si>
  <si>
    <t xml:space="preserve">1. District level inter-sectoral meetings, Operational cost of technical malathion fogging in rural areas,  mobility cost on the above work and other dengue related activities. 
Break up is as follows:
5 highly endemic districts @Rs. 80000 (Rs. 30,000 for Inter-sectoral coordination/awarness/implementation Meetings/districts, Rs. 50000 for operation cost of fogging such as vehicle, diesel and petrol) = 5 x Rs. 80000 = Rs. 4,00,000 
Rest 33 less endemic districts @Rs. 35000 (Rs. 15,000 for Inter-sectoral coordination/awarness/implementation Meetings/districts, Rs. 20000 for operation cost of fogging such as vehicle, diesel and petrol) = 33 x Rs. 35000 = Rs. 11,55,000
2. Operational Costs including Maintainance/ Repairing of fogging Machine and other essential expenditure related to the programme at District &amp; State Level Rs. 16.34
Total fund required = Rs. 4,00,000+ Rs. 11,55,000 + Rs. 16,34,000 = 31,89,000  </t>
  </si>
  <si>
    <t>(i)  District Mobility :
 7 Malaria High Endemic District x Rs. 36000 x 12 = 30.24 (remaining 33 district mobility supported by KA programme)                                                                                                                                                                                                   (ii) State Mobility: 10.00 Lakh ( for supervision of surveillance, Entomological Survey and Spray work )
(iii) For 2 meetings in Anti malaria Month and 1 meeting during world malaria day  = 3 meetings x 38 districts x 5000 + Rs. 30000 for state level meeting = 6.00 lakh  club with other VBD programme
(iv) For maintenance of office equipements, logistic etc. - Rs. 25000 x 38 = 9.5 lakh                                                 (v) Transportation of Drugs,RDT Kits etc.from State HQ to Districts and from Ditrict to other Health facilities: 29.26 lakh
  Proposed amount is also for malaria review meeting and strengthening of reporting at District and State level, epidemic preparedness work and other Miscellaneous Activities.</t>
  </si>
  <si>
    <t xml:space="preserve">State/District/Block level Mobility support to State /District/Block Leven Officers &amp; Supervisor &amp; Contigency to State, District and ZMO office 
1. For State Level mobility for 12 months = 14.26 lakh
2. For 33 KA affected Districts mobility@ Rs. 36000 for 12 months = 33 x Rs. 30000 x 12 = 118.80 lakh club with other VBD programme
3. For 4 - Zonal Malaria Officers mobility during IRS for two round (Rs. 36000/months for 4 months) = 4 x Rs. 1.44 lakh = 5.76 lakh
4. POL @ Rs. 4000/month for 150 VBDS = 150 VBDS x Rs. 4000 x 12 month = 72.00 lakh
5. Bike maintenance @ Rs. 8000/year for 150 VBDS = 150 VBDS x Rs. 8000 = 12.00 lakh
6. Annual maintenance for office equipment etc. Rs. 30000/district = 33 x Rs. 30000 = 9.90 lakh 
7. District and Block Level Task Force Meeting during IRS = Rs. 13.68 lakh
8. For 9 - RAD POL during IRS for two round (Rs. 10000/month for 4 months) = 3.60 lakh
</t>
  </si>
  <si>
    <t xml:space="preserve">1. Meeting at State HQ Rs. 3 lakh  +15 GoM districts &amp; Sitamarhi @ Rs.25000/-(Rs. 4.00 Lakh)+ rest 22 districts @ Rs.15000/-(Rs. 3.30 Lakh)  Total Rs.10.30 Lakh proposed
2.  Under Monitoring, Evaluation and Supervision Head at State Hq. Rs. 96000 +15 GoM districts &amp; Sitamarhi @ Rs.40000/-(Rs. 6.40 Lakh)+ rest 22 districts @ Rs.12000/-(Rs. 2.64 Lakh)  Total Rs.10.00 Lakh proposed
</t>
  </si>
  <si>
    <t xml:space="preserve">(i) Meeting @ Rs. 10,000/- per district (Rs. 3.80 lakh) + Rs. 0.22 lakh at State. Total - Rs. 4.02 lakh
(ii) Monitoring &amp; Evaluation : Rs. 20,000/- per district (Rs. 7.60 lakh) + Rs. 0.40 lakh at State. Total - Rs. 8.00 lakh
(iii) Mobility Support @ Rs. 60,000/- per district (Rs. 22.80 lakh) + Rs. 0.20 lakh at State. Total - Rs. 23 lakh
</t>
  </si>
  <si>
    <t>(i) 2.15 lakh Malaria test by Slide/RDT by ASHA @Rs 15/- per test = Rs. 15 x 2.15 lakh kit = Rs. 32.25 lakh ,
(ii) Malaria drug administration @200 per Malaria Positive patients for approx. 675 malaria positive = Rs. 200 x 675 case = 1.35 lakh approx, 
(iii) 1.43 lakh LLIN distribution@ Rs.10 per LLIN = Rs. 10 x  1.43 = 14.3 lakh
Total Fund required = 32.25 + 1.35 + 14.3 = 47.88</t>
  </si>
  <si>
    <t xml:space="preserve">Purposed 36 lakh  for source reduction(Larvae) and awareness activities by ASHA Worker for control and prevention of Dengue and Chikungunya.
Rs. 200/- x 18000 ASHAs in high priority areas in pre monsoon season for domestic breeding checker = Rs 36,00,000
</t>
  </si>
  <si>
    <t xml:space="preserve">1- In FY 2025-26 Rs 5251 Lakh Was Proposed(2445 lakh for MCH Siwan and 2806 lakh for MCH Sheohar) but in ROP only 3392.92 lakh Approved (1696.46 lakh for each MCH wing) out of which only 80 percent of total approved amount ie 2714.3 lakh approved in financial  year 2025-26. AA has been given at the rate of 2445 lakh for MCH Siwan and 2806lakh for MCH Sheohar and work has started. Hence the balance amout i.e, 2536.70(678.62+1858.08) lakh is solicited for Financial year 2026-27 as revalidation.
2- Rs. 1317. 28388  lakh is  is required as revalidation of the revised GST amount for the Bill Paid after 31.12.2021 (due to change in GST Rates from 12% to 18%)
3.-1295.69 lakh is Required as the re validation amount for the 21 MCH Approved earlier. </t>
  </si>
  <si>
    <t xml:space="preserve">1-In FY 2022-24  Model District Hospital Nawada was approved @ 11000 lakh. Administrative approval has been given to the BMSCIL for construction of Model district Hospital Nawada @ 10797.38 lakh.  remaining amount 6797.38 lakh Required as Re Validation in FY 2026-27. 
 In FY 2021-22 Model District Hospital Saran was approved in 4000 lakh. Administrative Approval has been given to BMSCIL for construction of Model District Hosptal Saran @ 3920.97 lakh. Total expendtiture on this project is 1000 lakh. 2920.97 lakh is Required as Re Validation in FY 26-27.
Re Validation  is required on total 9718.35  lakh in FY 2026-27 for Model District Hosptial Nawada and Model District Hospital, Saran.  
2- 3460.23 Lakh is required as revalidation of  the escalation cost for the Model hospital project in Bhagalpur, Banka, Sasaram, Aurangabad Madhepura, Bhojpur, Madhubani,Munger and Begusarai (Rough Estimate was prepared for the approval of the projects but the actual work done on the basic of actual drawing design and estimate prepared after the Proper soil load bearing report)
3- Rs 3011.30658 lakh is required as revalidation of the revised GST amount for the Bill Paid after 31.12.2021 (due to change in GST Rates from 12% to 18%)
4- Re Validation is required on total 966.74 lakh for 12+9 Model district Hospital. 
</t>
  </si>
  <si>
    <t xml:space="preserve">1-194.70 lakh is Required as the revalidation of the escalation cost of the 10 PHC In Low land area.(Rough Estimate was prepared for the approval of the projects but the actual work done on the basis of actual drawing design and estimate prepared after the Proper soil load bearing report)
2-236.3 Lakh is Required as the re validation amount for the 96 PHC Approved. 
</t>
  </si>
  <si>
    <t xml:space="preserve">1-Rs 3841.07143 lakh  is required as revalidation of the revised GST amount for the Bill Paid after 31.12.2021 (due to change in GST Rates from 12% to 18%)
2- the amount 2539.37 lakh is required as the Revalidation for the 100 CHC.  
3- Rupees 24 lakh is Required as revalidation of  the escalation cost for the CHC Adhaura.
</t>
  </si>
  <si>
    <t>1-Rs 1743.75 lakh is required as revalidation of the the revised GST amount for the Bill Paid after 31.12.2021 (due to change in GST Rates from 12% to 18%)
2-1550 lakh is Required as the re validation amount for the 436 HWC Approved.</t>
  </si>
  <si>
    <t xml:space="preserve">B. State Level Award for ANM &amp; GNM/B.Sc. Nursing Professionals -                                         
One Best Performing ANM &amp;  One GNM/B.Sc. Nursing from 38 districts will be awarded at  State level for their extraordinary work. 
a Medal and a Certificate -  Rs. 10000 x 38 district x 2  reward=  Rs. 7,60,000/-  (cash Money)
b. Travel Expenses for Participants with their one family member (Rs.2000 per participant x76 )=Rs. 1,52,000/-  
c. Boarding &amp; Lodging of Participants with their one family member ( Rs. 2500 x 38 x4 ) = Rs. 380000/- 
d. Refreshment for Participants with their one family member (Rs. 1500 x 38 x4)= Rs. 228000/-  
e. Certificate Printing &amp; Medal for ANM &amp; GNM (Per District Rs. 1000 x76)=Rs. 76000/- 
f. Venue &amp; other Logistic Arrangement= Rs. 4,00,000/- &amp;
g. Miscellaneous Expenses @10% = Rs. 1,99,600/-
Total Budget =Rs. 2195600/-
C. Community visit:
a. Community visit ANMTC @ Rs1,80,000/ x 82 = Rs 1,47,60,000/
b. GNM school : Community visit GNMTC @Rs2,40,000/- x 30 = Rs 72,00,000/
c. College of nursing community visit @ Rs 2,40,000/- x 09 colleges = Rs 21,60,000//
Grand total =Rs 2,41,20,000/
D. 2 days Workshop for Principal @Rs268200 covering 40 principal each batch for 2 batch, fund required Rs5,36,400/
E. 2 days Workshop for Nursing Tutor @ Rs260000 including 40 tutors each batch, fund required for 3 batch, Rs260000*3= Rs 7,80,000/
</t>
  </si>
  <si>
    <t>1. Rs 1351 lakhs for 2 prophylactic IFA syp bottles for 112.96 lakh children 6-59 month (75% target) @Rs 5.98/ bottle
2.Rs 202.2 lakhs for 52 prophylactic IFA pink tablets for 38.89 lakh 5-9 years children (47% target) @Rs 0.10/tablet
3.Rs 71.2 lakhs for 52 prophylactic IFA red tablets for 647.3 lakh WRA (37%target) @Rs 0.11/tablet</t>
  </si>
  <si>
    <t>Continued Activity- Procurement of Lancets and strips/cuvettes for anemia testing among 05-09 years children, 10-19 years adolescent, Pregnant Women and WRA (Non pregnant non lactating) 
1. 05-09 years children - Estimated population of 05–09 years children for FY 2026-27 are 82,75,044. In which 20,68,761 children (25% of total children) targeted for anemia testing
So, the funds required for purchasing Lancet and test Strips/cuvettesis 
20,68,761 children x Rs. 2/Lancet= Rs 41,37,522 + 
20,68,761 children x Rs. 7.2/Test strips= Rs. 1,48,95,079
Total= Rs. 1,90,32,601
2. 10-19 years adolescent - 89,31,586 Adolescents (10-19 years) are targeted for anemia testing based on UDISE data
So, the funds required for purchasing Lancet and test Strips/cuvettes is 
89,31,586 10-19 years adolescent in schools x @ 2 Rs. /Lancets = 1,78,63,172
89,31,586 test Strips/cuvettes for 10-19 years adolescent in schools x @ 7.2 Rs. per Strips/cuvettes= Rs. 6,43,07,419  
Total= Rs. 8,21,70,591
3. Pregnant Women – Estimated 37,37,906 Pregnant women for FY 2026-27 based on ELA
So, the funds required for purchasing Lancet and test Strips/cuvettes is 
1,86,89,529 Lancets required for five times testing of anemia among pregnant women during their pregnancy period. Total cost will be Rs. 3,73,79,058 @ 2 Rs. /Lancets
1,86,89,529 test Strips/cuvettes required for five times testing of anemia among pregnant women during their pregnancy period. Total cost will be Rs. 13,45,64,609 @ 7.2 Rs. per Strips/cuvettes
Total= Rs. 17,19,43,667
4. WRA (Non pregnant non lactating) - Estimated population of WRA for FY 2026-27 are 33,64,190. In which 8,41,047 WRA (25% of total WRA) targeted for anemia testing
So, the funds required for purchasing Lancet and test Strips/cuvettes is 
8,41,047 WRA x Rs. 2/Lancet= Rs. 16,82,095 + 
8,41,047 WRA x Rs. 7.2/Test strips= Rs. 60,55,542
Total= Rs. 77,37,637
So, Total fund required for all age groups
Rs. 1,90,32,601+8,21,70,591+17,19,43,667+77,37,637= 28,08,84,496</t>
  </si>
  <si>
    <t>Continued Activity: Rs 80.10 lakhs for block level T3 camps for 534 block (3 camps per block) @ Rs 5000/camp</t>
  </si>
  <si>
    <t xml:space="preserve">Continued activity: The service provider has completed the mapping exercise of all the equipments. The total asset value of all equipments from DH to APHC level is Rs. 558.86 Cr (excluding PSA plants installed in the State). As per the contract, 6.8355% of asset value has be paid to the service provider for BMMP. Hence, a total budget of Rs. 3820.087 lakh (inclusive of taxes and centage) is required for BMMP in the state for 2026-27. </t>
  </si>
  <si>
    <t>Budget is being proposed for procurement of 32154 HBYC ECD kit for 15 districts @1000 per kit = 321..54 lakh.
Annexure attached</t>
  </si>
  <si>
    <t xml:space="preserve">1. Budget is being proposed for minor repair and rennovation of SNCU/MNCU @ 10 lakh / unit for 20 units.Total 200 lakhs
</t>
  </si>
  <si>
    <t xml:space="preserve">2. Budget of 400 lakh is being proposed for procurement of  Medical equipment (Radiant Warmer, Phototherapy, Syringe Pump, Suction, Multipara Monitor, Billibinometer, CPAP, etc.) under SNCU, MNCU, NBSU, NBCC.
</t>
  </si>
  <si>
    <t xml:space="preserve">A total budget of Rs. 785.50 lakhs is proposed for procurement of 4,12,28,610 ORS packets at the approved rate of Rs. 2.25 per packet. Further, a budget of Rs. 233.30 lakhs is proposed for procurement of 26,88,59,893 Zinc tablets at the approved rate of Rs. 0.13 per tablet. The proposed allocation is essential to ensure uninterrupted supply and effective implementation of the programme
Total Budget proposed=1020.80 lakhs
</t>
  </si>
  <si>
    <t xml:space="preserve">Budget Proposed for  JSSK drugs @ 100 per child = 249600 child*Rs100 = 249.60 lakh
</t>
  </si>
  <si>
    <t xml:space="preserve">Budget proposed Rs. 11.89 lakh for procurement of LMU equipments for MNCU Gaya.
</t>
  </si>
  <si>
    <t>Rs. 45  lakhs for HPCL machiine at six Day Care Centres for confirmation of diagnosis of Thalassemia and other Hemoglobinopathies. To increase screening.</t>
  </si>
  <si>
    <t xml:space="preserve">Rs. 10 lakhs for HPLC Kits for 3 Day Care Centres (PMCH, JLNMCH &amp; ANMMCH) for confirmation of diagnosis of Thalassemia and Sickle Cell Anemia.
</t>
  </si>
  <si>
    <t xml:space="preserve">
Continue Activity.
Rs 12 lakh for 6 ICHH center as Contigency/operational expense for 6 ICHH’s @ Rs. 2 lakh per ICHH for HLA of BMT patients, Iron Chelating agents, bedside Leucofilter,  Leucodepleted blood bags, Kits, Consumables and any other emergency expenses. (OOC)</t>
  </si>
  <si>
    <t>`</t>
  </si>
  <si>
    <t xml:space="preserve">Rs. 70 Lakh for renovation of BCSU’s @ Rs. 10 Lakh per BCSU.
To increase the area of Blood centre essential for BCSU i.e. 500 sq. ft (Three rooms i.e. Component Seperation Room, Component Storage room &amp; Quality Control Room)
</t>
  </si>
  <si>
    <t xml:space="preserve">New Activity
1) Rs. 45.50 lakhs for Lab Automation of Blood Groupping an Cross Matching Services on Reagent Rental Basis @175x26000 in  PMCH Patna as a pilot project. (Kits and Consumables)
2) Rs. 124 Lakhs for Chemiluminescene machine &amp; Kits at PMCH Patna on Ragent rental mode as a pilot project on Hub &amp; Spoke concept covering 8 blood centers of Patna and adjoining districts i.e. PMCH, NMCH, Model Blood centre, GGSH Patna, DH Nalanda, Jehanabad, Ara &amp; Hajipur. This will improve the quality of TTI testing in Blood center. Total units 31000@400 (Kits and Consumables)
Continued Activity
1) Rs 90 lakh Continue activity. For Reagent and Consumables for 50 Blood center for 12 month @Rs 15000 per month (Kits and Consumables)
2). Rs. 22.50 lakhs for groupping &amp; cross matching kts Rs. 50,000 per Blood Centre for 45 Blood Centre
</t>
  </si>
  <si>
    <t xml:space="preserve">Continued activity
 1. Rs  15 Lacs for 500 VBD camp @ RS 3000/camp 
2. Rs 10 lakh for contigency for 50 blood center @ Rs 20000 per year. </t>
  </si>
  <si>
    <t xml:space="preserve">Continued Activity 
1. Rs 4 lakhs for Vehicle Maitanence @ Rs 2 Lakh per Year for 2 van (OOC)
</t>
  </si>
  <si>
    <t xml:space="preserve">Continued Activity
Rs. 1000 lakh for Haemophilia Management. Total 1867 Haemophilia patients are registered in the state for which different factor, bypassing agent, factor VIII Mimics is required. To ensure uninterrupted supply of CFC in the state estimated funds required for the same is 10 cr. In case of surgeries the consumption of factors demand increases.  (Drugs and supplies)
 </t>
  </si>
  <si>
    <t>(1) PATHOLOGY SERVICES : (i) PATHOLOGY SERVICES (PPP): In order to strengthen pathology services in the state of Bihar, service provider agency will provide pathology tests under PPP mode, where DH/SDH will be made Hub (sample collection, transportation, testing and reporting under PPP mode) and Block-level facilities i.e., RH/CHC/PHC/UPHC will be spokes for all types of tests. 
Rs.  5621.76 Lakhs (Rs. 56,21,76,000) required for 12 months (Apr 2026 to March 2027) @ 4,68,48,000 per month for pathology Tests in Hub and Spoke Model from DH to UPHC levels to undergo all types of tests (Sample collection+sample transportation + testing + reporting) under PPP mode along with cost of Pathology Tests conducted in Inhouse Mode. The details of monthly cost of Rs. 4,68,48,000 is as following : (36 DH X 120 Patients X 25 Days X Rs. 120 per patient) = Rs. 1,29,60,000 +  ( 56 SDH X 45 Patients X 25 days X Rs. 100 per patient) = Rs. 63,00,000 + (50 RH X 40 Patients X 25 days X Rs 90 per patient)= Rs. 45,00,000 + ( 336 CHC X 25 Patients X 25 days X Rs. 75 per patient) = Rs, 1,57,50,000 + (112 PHC X 25 patients X 25 days X Rs. 75 Per patient) = Rs. 52,50,000 + (144 UPHC X 10 Patients per day X 25 days X Rs. 58 per patient)= Rs. 20,88,000  
Rs. 3000.00 Lakhs to be revalidated from the Approved Budget of 2025-26. So rest amount i.e. (56,21,76,000 - 30,00,00,000) = Rs. 26,21,76,000 means Rs. 2621.76 Lakhs proposed as Fresh Approval for F. Y. 2026-27.
(ii) PATHOLOGY SERVICE (INHOUSE): For functionality of pathology services in Inhouse mode in the state of Bihar, Rs. 6,00,00,000 means 600.00 Lakhs proposed for purchase of Reagents, Vials and other consumables etc.
Total  Budget for PATHOLOGY SERVICES  : Rs. 26,21,76,000 + Rs. 6,00,00,000 = Rs. 32,21,76,000
(2)X-RAY SERVICES:  (i)  X-RAY SERVICES (PPP) : Rs. 1,11,13,20,000 i.e. 11113.20 lakhs proposed for payment of invoices of X-ray Services under PPP mode-  (36 DH X 66 Patients X 300 Days X Rs. 400 per patient) = Rs. 28,51,20,000 +  (49 SDH X 40 Patients X 300 Days X Rs. 300 per Patient) = Rs.17,64,00,000  + (361 RH/CHC/PHC X 20 Patients X Rs. 300 per Patient) = Rs.64,98,00,000
(ii)  X-RAY SERVICES (INHOUSE) : Rs. 11,52,00,000 i.e. Rs.1152.00 Lakhs proposed for X-ray films &amp; other consumables for X-ray under in-house mode- (96 CHCs/PHCs X 20 Patients X 300 days X Rs. 200 per  Patient) = Rs. 11,52,00,000;
Total  Budget for X-RAY SERVICES: Rs. 1,11,13,20,000 +  Rs. 11,52,00,000 = Rs. 1,22,65,20,000
(3) ULTRASOUND SERVICES : Rs. 79,20,000 i.e 79.20 Lakhs proposed for procurement of USG gels etc.- (120 FRUs X Rs. 5,500 per month per FRUs X 12 months); = Rs. 79,20,000</t>
  </si>
  <si>
    <t>Continued Activity- 1) Rs 266.95 Lakhs for procurement of prophylactic weekly blue IFA tablets for 9506636 adolescent beneficiaries @ 0.12/tablet for 52 weeks (45% of the total targeted population).
2)Rs 25.92 lakhs for therapeutic dose for 2.4 lakh anemic adolescent beneficiaries @ Rs 0.12/ tab for 90 tablets</t>
  </si>
  <si>
    <t xml:space="preserve">Rs 17.00 Lakhs for promoting awareness on menstrual hygiene management, and also organizing or celebrating Menstrual Hygiene day, in which Rs 1 Lakhs for the State level and for the district level, Rs 50,000/district for 32 districts. </t>
  </si>
  <si>
    <t>1) Rs 252.12  Lakhs for organising Adolescent Health &amp; Wellness Days total of 12606 AHWD's @ Rs 2000/AHWD._x000B_2) Rs 42.00 Lakhs for organising 1400 Adolescent Friendly Club Meeting @ Rs 500/month for 6 months._x000B_3) Rs55.96 Lakhs for Non monetary incentives for 27980 Peer Educators @ Rs 50/ PE for 4 months.</t>
  </si>
  <si>
    <t>1) Rs 1.21 Lakhs for non monetary reward and recognition of Peer Educators in 81 blocks @ Rs 500/PE 
2) Rs 5.1 Lakhs for non monetary reward and recognition of HWA &amp; HM from 340 blocks, each block @ Rs 500/person ( two HWA &amp;1 HM/block).
3) Continuing Activity: Recommended : Rs  13.00 Lakhs for organizing AH event @Rs 50,000 per district for 26 selected districts.</t>
  </si>
  <si>
    <t>Rs. 22.6 Lakhs for Incentive to ASHA for mobilising adolescents &amp; community for 11300 AHWD's @ Rs 200 per ASHA/AHWD.</t>
  </si>
  <si>
    <t xml:space="preserve">Other Family Planning Components </t>
  </si>
  <si>
    <t xml:space="preserve"> Proposed 2640.5 lakh for laptop for 5281 CHOs @50000 per CHO</t>
  </si>
  <si>
    <t xml:space="preserve"> Purchase of  Bti (AS) / Bti (wp) (for polluted &amp; non polluted water) for larvicidal spray for all 38 districts of Bihar therefore Rs.2137500/- lakhs would be adequate for purchase.                                             @2500/- per litre approx. Bti Aqueous Suspension Total Quantity 855 litre. The State will distribute as per the demand received from the districts.    </t>
  </si>
  <si>
    <t xml:space="preserve">Morbidity management.   As per line list total Lymphoedema cases 158000 and Hydrocele backlog cases 2500  Fund provisioned for  self care kit purchase  @500 and  Hydrocele surgery @ 750. Updation of line list is in process and in Bihar we have added footwear in 500/- as per MMDP kit budget from GOI. There is no additional cost for the footwear.   </t>
  </si>
  <si>
    <t xml:space="preserve">Block level Micro Filaria Survey @12500/- per block (rural + urban)  (As per block level strategy now MDA-LF is being conducted IU wise which includes  rural blocks and urban as well. For TAS programme @ 150000/- per 50 EU's for 50 EU's.                                                         Monitoring and Evaluation @35000/- per district.  NBS-396 IUs*12500=50 lakh
Pre TAS- 107 IUs*17500= 18.72 lakh
TAS 1 =81.78 lakhs  ( DA: 44 *1.5*  EUs; IDA – 6 EUs* 2.63*  EUs= 15.78 Lakh)  
</t>
  </si>
  <si>
    <t xml:space="preserve">Office Contingency @10000 *34 per district.  Geru Chalk, Micro Plan printing, Training materials printing, formats printing, Catridge refilling etc 396 IUs*10000=39.60   Marker pen purchase=90000*60=54 lakh   (To identify who have consumed drugs)                          Dose pole purchase = 45000*60=27 lakh   (For triple drug activity,  ivermectin is being given to beneficiaries as per their height)                     Booth refreshment @20000*396 IUs=79.20 lakh) Since 2023 in MDA LF programme booth activities has been started in schools, major gatherings for 3 days along with 14 days booth at PHC/CHC, DH, RH, Medical Colleges.  Rs. 2 lakh for state level fund retention.                                                             DCC Meeting @10000*34=3.4 lakh  BLTF/BCC Meeting 396*5000=19.80 lakh Rs. 1 lakh for state level fund retention.       Block level Monitoring and supervision for MDA and MMDP 10000*396=39.6 lakh                                                      Mobility support and transportation of drugs  37.8 lakhs.  CES MDA districts 34*35000=12 Lakh          </t>
  </si>
  <si>
    <t>Honorarium  for Drug Administrators including ASHAs, volunteers (where ASHA are not in place like urban areas) and supervisors involved in MDA (Asha and supervisor incentive @2400 for 14 days of work to Rs.3000 for 14 days , for coverage of approximately 1000 individuals or 250 household per village. As per latest DO letter received by NCVBDC.                                          No. of DA=100000*3000=3000
lakh considering Pre TAS failed IUs.
No. Supervisor 10000*600=60
lakh (Previous year 38 districts were under MDA but for this year 34 district were under MDA)</t>
  </si>
  <si>
    <t>1. Existing 6514 CHOs Remuneration +10% Experience Bonus after completion of three years+5% annual increment.
2. 5207 CHOs to be recruited in FY 2026-27 @ Rs. 32000/CHO/Month for 3 months 
      (Total Approved CHO post 11721 and 6514 working at present)
       (Total Functional HSC-14662)</t>
  </si>
  <si>
    <t>Budget proposed for the payment of HR Agency and other recruitment related activity.</t>
  </si>
  <si>
    <t xml:space="preserve"> 33.73 Lakh proposed for Operational Cost for VPD Surveillance (Stool kit for AFP, Measles, Rubella, Diphtheria, Pertussis and Neonatal Tetanus kit). </t>
  </si>
  <si>
    <t>55 Lakhs proposed for Climate resilient practices like preparation of Heat Wave Shock Proof Room for 1 SDH/district  @1 Lakh/SDH (total 55 SDH )</t>
  </si>
  <si>
    <t>52 Lakhs proposed for Procurement of 11  Fluoride ion meter by BMSICL Patna. Very much needed to initiate Fluoride testing at field level and to establish Lab in 11 districts…</t>
  </si>
  <si>
    <t>Continued Activity, RBSK Equipment: -
For purchase of MHT equipment as per requirement at ₹ 12,000/ team. @ ₹ 12,000 × 700 MHTs = ₹ 84,00,000/-</t>
  </si>
  <si>
    <t>Continued Activity, RBSK OOC-
a)	Mobility support (Vehicle) proposed for program support: -
i)	Vehicles for 700 MHT X @ ₹ 36,000/Vehicle X 12 Months = ₹ 30,24,00,000/- 
b)	Internet Charges for program support team: - 748 data recharge (700 MHT + 38 District Coordinators-RBSK + 09 Hospital Coordinators + 01 State office) @ ₹ 400/ Unit X 12 Months = ₹ 35,90,400/-.
c)	Convergence Meetings
(i)	1-day State level Orientation cum Convergence Meeting of Health, Education &amp; Social welfare Deptt. 152 participants (38districts x 4 participants) will attend in 3 Batches. @ ₹ 1,10,900/ batch x 3 batches = Rs. 3,32,700 /-.
(ii)	  1-day district level Convergence Meeting of Health, Education &amp; Social welfare Deptt. bi-annually @ ₹ 4000 / meeting /districts x 38 districts x 2 (bi-annual) = Rs. 3,04,000/- .
The total amount budgeted amount under OOC is ₹30,65,31,100/- (₹ 30,24,00,000 + ₹ 35,90,400 + ₹ 3,32,700 + ₹ 3,04,000)</t>
  </si>
  <si>
    <t>Continued Activity-RBSK at Facility level including DEIC-OOC
a)	For Surgical Intervention at Tertiary Care, Total Amount- ₹ 7,40,13,500 /- has been proposed. b)Activities under RBSK for strengthening Tertiary Care Services: -
I.	Record keeping of referred @ ₹10,000/- per month per institution for 9 institutions for 12 months) = 10,000 x 12 x 9 = ₹10,80,000/-
II.	Organizing inter departmental meetings in 9 Tertiary Care units @ ₹2500 x 3 Meetings x 9 Institutions = ₹67,500/-
III.	Organizing Camps at Tertiary Care units @ ₹35000 x 3 camps x 2 Institutions = ₹2,10,000/-. IV.	Special drive on device closure for Congenital Heart Defects (CHD) @10,000/ workshop x 15 = ₹ 1,50,000/-
Total amount Budgeted for these activities – ₹ 15,07,500/-
c)	Operational Cost for DEIC –  6 DEICs (own building) @ ₹ 30,000/DEIC/ Month @ ₹ 30,000 X 6 X12 month= ₹21,60,000 &amp; Other 3 DEICs (adhoc) @₹15,000/DEIC/Month @ ₹ 15,000 X 3 X 12 month = ₹ 5,40,000. Total amount budgeted for this activity (₹21,60,000 + ₹ 5,40,000) = ₹27,00,000 /- 
d)	 Wi-fi Connectivity in 9 DEICs @₹ 10,000 x 9 = ₹90,000/-
Total amount budgeted under OOC is ₹ 7,83,11,000/- (₹ 7,40,13,500 + ₹ 15,07,500+ ₹ 27,00,000 + ₹ 90,000)</t>
  </si>
  <si>
    <t xml:space="preserve">Ongoing Activity-:
 '-For the consumable of 22,500  Cataract surgery (@1000/Per cataract Surgery) at Govt Health Facilities (MCH/DH/SDH) 
-Due to the Increase the catract surgery target by Govt of India  in FY 2026-27 </t>
  </si>
  <si>
    <t xml:space="preserve"> Ongoing Activity-:
Cataract Surgeries  by the NGOs &amp; Private Practitioners for 2,37,500(Two Lakh Thirty Seven Thousand  Five Hundred only) Cataract Surgery @ Rs 2000/-Per Cataract Surgery. 
-Due to the Increase the catract surgery target by Govt of India  in FY 2026-27 </t>
  </si>
  <si>
    <t>Ongoing  Activity-:
 For the Collection of 500 (Eye ball (250Pairs)      (@ Rs. 2000/-Per pair of Eye balls) at Eye bank of Medical Colleges and RIO. 
- For  consumables including preservation material &amp; media, transportation/POL and contingencies.</t>
  </si>
  <si>
    <t xml:space="preserve">Ongoing  Activity-:
We have a plan to distribute 1,35,000 spectacles (Tender Amount @ Rs.268/spectacle- (Prescription glasses)= Total amount required Rs.3,61,80,000
1.The target will be fixed based on the performance of the Eye Health facility in the Districts 
2.Free spectacles provided through outreach activity and hospital walk-in patient (DH/Vision Centre) and involve AWW/ASHA
3. Cover to all Govt. &amp; Govt-aided schools through the School Screening Programme.
</t>
  </si>
  <si>
    <t>Ongoing  Activity-:
We have a plan to distribute 3,19,620 spectacles (for All Age Group)
(A) 59,120 spectacles of Single Near Vision, (B) 85,500 spectacles of plano Bifocal &amp; (C ) 1,75,000 Spectacles of prescription glasses
A) Tender Amount  @ Rs. 158/spectacle - ( Single Near vision)
Required budget for 59,120 spectacles = Rs.158x 59,120=Rs 93,40,960/-
B) Tender Amount  @ Rs.198/spectacle - ( Plano bifocal)
Required Budget for 1,00,000 spectacles = Rs.198x 85,500=Rs.1,69,29,000/-
C) Tender Amount @ Rs. 268/spectacle- (Prescription glasses)
Required Budget for 2,00,000 Spectacles = Rs.268x 1,75,000=Rs. 4,69,00,000/-
 Total Budget Required for 319620 Spectacles(A+B+C)= Rs.7,31,69,960   ( Rs 9340960+16929000+46900000)</t>
  </si>
  <si>
    <t>Diagnostics (Consumables/ PPP/Sample Transport) 
A. Sample Collection and Transport
1. ABHWC to DMC (TB Diagnosis Centre) @Rs 200*2 times*52 weeks*7000 HWC= Rs 1456.00 Lakh
2. PHI/DMC to NAAT Site or LPA lab @ Rs 400*6 times*52 Weeks*534 blocks= Rs. 666.43 Lakh
3. District to Culture &amp; DST lab (follow up/Diagnosis) @ Rs 1000*2 times *52 weeks *35 Districts = Rs 36.40 Lakh 
4. Travel cost Presumptive TB diagnosed DR TB @ Rs 400 * 5000 Patients= Rs 20.00 Lakh
5. Travel cost DRTB Patients with one attendant (Treatment initiation &amp; follow Up) @ Rs 640*3000 patients= Rs. 19.20 Lakh
B. Lab materials and Consumables 
1. Smear Microscopy for 10 Lakh Smear @ Rs 40* 10 Lakh Smear= Rs. 400.00 Lakh 
2. Digital X ray Consumables @ Rs 60*10 X ray*25 days*12 months* 28 sites= Rs.50.40 Lakh.</t>
  </si>
  <si>
    <t xml:space="preserve">A. Private Provider Incentive 
1. For 71000 Private Patients TB Notification @Rs 500 and Outcome @Rs 500- @ Rs 1000*71000= Rs 710.00 Lakh
</t>
  </si>
  <si>
    <t>Maintenance State level 
1. IRL @ Rs 12.00 Lakh = Rs 12.00 Lakh
2. CDST labs@Rs. 14.00 Lakh,  (IGIMS &amp; JLNMCH) 5.0 Lakh * 2 Sites &amp; @ Rs. 4.0 Lakh C&amp;DST Lab Darbhanga 
3. Shifting / relocation &amp; replacement of  IRL/ CDST laboratory  equipment &amp; infrastructure &amp; Establishing Containment Lab  for LCDST along with equipment, accessories, ACs,  autoclave, deep freezer, etc in TBDC new building, Patna  Rs.564.05 Lakh (Break UP shared separately)</t>
  </si>
  <si>
    <t>Procurement of DRTB Drugs
1. For 400 (10% of estimated DRTB patients)  @ Rs 24000* 400 patients = Rs.96.00 Lakh</t>
  </si>
  <si>
    <t>Procurement
1. Lab Materials for follow up/Diagnosis Culture and DST at IRL and CDST lab = Rs 400.00 Lakh
2. TrueNat Chips @ Rs. 588+5% GST=Rs.617.40 * 100000 chips = Rs 617.40 Lakh
3. CBNAAT Cartridges @Rs.692+ 5% GST= 726.60 * 25000 cartridges = Rs 181.65 Lakh</t>
  </si>
  <si>
    <t xml:space="preserve">Continued activity. Supportive drugs and lab Reagents  for management of reaction cases and management of Grade 2 disability, and for skin smear for difficult-to-diagnose cases, Rs 16,01,000 and Rifampicin procurement for LPEP, Rs 34,00,000. </t>
  </si>
  <si>
    <t>MCR for patients with foot problems is Rs 91,20,000. (Total 22800 MCR Footwear)Aids and Appliances Rs. 6,46,000 (Per district Rs 17000 as per guideline).</t>
  </si>
  <si>
    <t xml:space="preserve">LCDC Special plan for high endemic districts Incentive ( ASHA, Male Volunteers) for screening for 14 days as per NLEP guideline= Rs 21,33,96000 </t>
  </si>
  <si>
    <t>ASHA Incentive for New Case Detection of (PB+MB)   (@ Rs 250)</t>
  </si>
  <si>
    <t>Case detection through ASHA and any other Rs 42,50,000. (Rs 250X17000 Total Case)</t>
  </si>
  <si>
    <t>ASHA Incentive for Treatment completion of PB cases (@ Rs 400)</t>
  </si>
  <si>
    <t>Treatment Completion PB Rs 40,80,000 (Rs 400X10200 Total Case)</t>
  </si>
  <si>
    <t>ASHA Incentive for Treatment completion of MB cases (@ Rs 600)</t>
  </si>
  <si>
    <t>Treatment Completion MB Rs 40,80,000 (Rs 600X6800 Total Case)</t>
  </si>
  <si>
    <t>73- G</t>
  </si>
  <si>
    <t xml:space="preserve">1. Bank Detail collection incentive @Rs 50 for notified patients.
2. Treatment Supporter Honorarium @ Rs 1000 for  patients with successful treatment outcome .
</t>
  </si>
  <si>
    <t>75-G</t>
  </si>
  <si>
    <t xml:space="preserve">Informant Incentive </t>
  </si>
  <si>
    <t xml:space="preserve">For 20000 TB notification @ Rs. 500 = Rs 100.00 Lakh for  Informant Incentive to ASHA. </t>
  </si>
  <si>
    <t>76- G</t>
  </si>
  <si>
    <t>Incentive for TPT @ Rs 250 for TPT completion.</t>
  </si>
  <si>
    <t>77- G</t>
  </si>
  <si>
    <t>For 2000 DRTB patient ssuccessful treatment outcome Incentive @ Rs5000/ patient.</t>
  </si>
  <si>
    <t>Rs. 85.28 lakh is proposed under SUMAN for IEC activities, including mass media, glow signboards for facility identification &amp; digital display boards.
Budget Break up is attached as Annexure_RCH .</t>
  </si>
  <si>
    <t>A budget of  Rs. 18.60 lakh is proposed for printing of  13 types formats/Registers/Glow sign boards of CAC.
Budget Break up is attached as Annexure_RCH .</t>
  </si>
  <si>
    <t>For proper record maintenance 2 types of Health card (0 - 6yrs. &amp; 7-18 yrs.) and 6 types of registers (Aganwadi-Register, Govt. and Govt aided School-Register, ASHA Register, Micro plan Register, Service Access Register, Delivery Point Registers) will be printed.
1.	Screening Form cum Referral Card for 0-6 Yrs. Children – 55% of Target Population 95,83,081= 52,70,695 formats@₹3.72 = ₹1,95,91,173.
2.	Screening Form cum Referral Card for 6-18 Yrs. Children - 55% of Target Population 2,21,86,751= 1,22,02,713 formats @₹1.84 =₹2,24,62,754
3.	Aganwadi Register - @ ₹231.81 for 6588 Registers = ₹15,27,186
4.	Govt. and Govt aided School Register - @₹216.65 for 15,253 Registers = ₹ 33,04,532
5.	ASHA Register - @₹104.31 for 99159 ASHA = ₹1,03,43,474
6.	Micro plan Register - (2 for each team for 720) @ ₹65.84 for 1442 = ₹94,947
7.	Service Access Register (2 for each team for 720) @₹164.61 for 1442 = ₹2,37,368
8.	Delivery Point Registers - @₹114.13 for 1346 = ₹1,53,618
9.	Job Aids -RBSK book- @436.6 for 400 AYUSH= ₹1,74,659
10.	Resource Manual book- @685.7 for 400 AYUSH= ₹2,74,270
Total Cost for Register and Cards = Rs. 5,81,54,302 
Vinyl stickering on all RBSK MHT vehicles @ Rs 10,281.04 / Vehicle for 700 vehicles = Rs. 10,281.04 x 700 = Rs.71,96,725. 
The total cost budgeted for printing of health card, registers and vinyl stickering is ₹6,53,51,027/- (Rs. 5,81,54,302. + Rs.71,96,725)</t>
  </si>
  <si>
    <t>•	Printing of DEIC registers, prescription pad, authorization certificate, registration card &amp; case record book etc. is proposed for proper record maintenance. 
1.	DEIC Treatment Register – 342 Registers (18 pcs x 19 DEIC) @ ₹310.53 = Rs.1,06,201/-
2.	DEIC Referral Register – 342 Registers (18 pcs x 19 DEIC) @ ₹310.53 = Rs. 1,06,201/-
3.	DECI prescription paper pad – 760 pads (40 pcs x 19 DEIC) @ ₹149.76 = Rs.1,34,305/-
4.	DEIC Authorization Certificate pad –380 pads (20 pcs x 19 DEIC) @ ₹ 149.76= Rs.67,152/. 
5.	Child Regn Card–39000 cards (2000 pcs x 19 DEIC + 1000pc state) @ ₹12.04 = Rs 4,69,404/-
6.	Child Case Record – 39000 cards (2000 pcs x 19 DEIC+1000pc state) @ ₹40.59 = 15,83,088/-
Total Estimated Cost for different types of registers and prescription pads = Rs. 24,66,351/-</t>
  </si>
  <si>
    <t>Printing of 12 types of HBNC and HBYC materials — including training materials, resource materials, and reporting formats (such as HBYC Handbook, Job Aid, Cards, HBYC formats for ASHA/Facilitator, HBNC formats, HBYC Guideline, and Pocket Flip Books) is proposed.
A total amount of Rs. 265.60 is proposed for the above mentioned items.
Budget breakup is attached as Annexure_RCH.</t>
  </si>
  <si>
    <t xml:space="preserve">Printing of SAANS leaflets, flex calendars, acrylic posters, flex banners, ASHA screening formats, etc. along with mass media awareness through newspaper advertisements, web advertisements, audio/video spots, wall writing, etc. is proposed.
A total budget of Rs. 80 lakh is proposed for the above print materials and awareness activities.
Budget Break up is attached as Annexure_RCH </t>
  </si>
  <si>
    <t>Rs. 3.58 Lakhs for developing State-specific digital material for AFHC @ Rs 1 lakh and for printing of counsellor support manuals for 400 Units @ Rs 645/unit.</t>
  </si>
  <si>
    <t>Rs. 20.99 Lakhs for PE diary for 27890 PE @ Rs
75/PE/Diary.</t>
  </si>
  <si>
    <t>Rs. 18.00 Lakhs for IEC/BCC activities and printing of
training manuals for school teachers under SHWP for
districts @ Rs. 2,00,000 per district.</t>
  </si>
  <si>
    <t>Rs 20 lakhs for mass media activities under AMB and other Nutrition Progammes (audio spots, video spots, video spots at LED screens and newspaper advertisements)
WIFS IEC also included.</t>
  </si>
  <si>
    <t>Proposed Budget for IEC/BCC and Launch Activities under NDD Programme
1. Budget is proposed for printing of approx 15 types materials such as formats, flipcharts, posters, leaflet, banner etc. and other IEC/BCC materials, along with launch activities at the district level, to support effective implementation and community awareness such as Advt., Web Advt., Audio, Video, Miking, Wall Painting etc. under the National Deworming Day (NDD) Programme.
The proposed budget covers two rounds of the NDD Programme to ensure adequate preparedness, visibility, and stakeholder engagement during each round.
Total Budget Proposed-Rs. 303.00 Lakhs for 2 round NDD.
The detailed budget break-up is enclosed as Annexure_RCH.</t>
  </si>
  <si>
    <t xml:space="preserve">Budget proposed for IEC activities, printing of formats, resource materials and BCC/IPC materials:
1. MAA 4 types format-Rs. 43.76 Lakhs
2. World Breastfeeding Week various IEC activities such as Advt., Audio, Video, Baby Show etc.-Rs.44.24 Lakhs.
Total Budget Proposed-Rs. 43.76+44.24=88.00 Lakhs.
</t>
  </si>
  <si>
    <t xml:space="preserve">Budget proposed for the printing of 15 types of IEC materials such as formats, leaflets, flipcharts, posters, banners etc. including various IEC/BCC activities such as Advt., Audio, Video etc. at the state/district level. The budget is proposed for a two-month campaign.
Total Budget Proposed-Rs. 199.00 Lakhs.
</t>
  </si>
  <si>
    <t>Proposed Expenditure for Awareness Activities
1. The proposed budget for public awareness activities on emerging and re-emerging diseases, with a special focus on malaria. The activities include publication of advertisements in leading newspapers during the festive/monsoon  season , and broadcasting of radio and video spots on local channels during the same period.
2. The proposal also covers community-based awareness activities such as rallies, essay writing competitions, quiz competitions, and miking at the district level during World Malaria Day, Anti-Malaria Month (June), two rounds of insecticide spray operations annually, and during the endemic period.
3. Proposed budget are below:
 (i) During World Malaria Day,organizing  special activities such as rallies, essay writing competitions, Camps etc. Rs.10000/District and During Anti Malaria Month Rs. 30000 @10 high Malaria burden Districts,Rs. 25000 @ rest 28 Districts and Rs.20000 at the State level for generating awarness = (Rs. 10000 x 38 Districts)+Rs. 30000 x10 Districts+25000x28 Districts +20000 State level=14 Lakhs                 
 (ii)Broadcasting of radio and video spots on TV Channels and other Electronic media during season = 19.8  lakh 
Total Budget Proposed-14 +19.8=33.8 Lakhs.</t>
  </si>
  <si>
    <t>The proposed funds are for awarness activities, including printing:
1. 28,000 ASHA flipbooks @ Rs 9.96/flipbook (for high priority area) costing Rs.2.79 lakhs.
2. radio/video spots on local channels during the same period (Rs.3.00 lakhs) and other awarness activities such as rallies, competitions and miking during National Dengue Day,IEC and Awareness activities during Anti-Dengue Month (July) and the endemic period (Rs.5.84 lakhs).
Total Budget Proposed for above activities-Rs. 2.79+3+5.84=11.63 Lakhs.</t>
  </si>
  <si>
    <t>Proposed IEC/BCC Activities for Lymphatic Filariasis
1. Specific IEC/BCC activities for Lymphatic Filariasis are proposed at the State, District, PHC, Sub-centre, and Village levels, including VHSC/GKs, to strengthen community mobilization and achieve the targeted 85% drug compliance during MDA.
2. The proposed IEC/BCC interventions include printing and dissemination of IEC materials at the block level (rural and urban) as follows:
250 banners per block
500 posters per block
10,000 handbills per block
300 brochures/leaflets per block
3. In addition, Display Boards are proposed for setting up MMDP corners at AAM level.
4. Miking activities are proposed at the village level through slow-moving vehicles such as e-rickshaws for at least 3 days prior to MDA and 14 days during MDA at the rate of Rs.2,500 per day per block (rural and urban).
5. An amount of Rs.5.00 lakhs is proposed for state-level IEC/BCC activities.
6. The proposal also includes printing of one family register per family for one year, amounting to approximately 1,10,000 family registers for all 38 districts.
7. Printing of all required formats, including micro-plans, daily reporting formats, evening briefing formats, geru chalk, etc.
Total Budget Proposed-Rs. 240 Lakhs.</t>
  </si>
  <si>
    <t>IEC/ACSM Budget for TB Mukt Bharat Abhiyan, Total Budget-Rs. 71 Lakhs Proposed.
1. Printing of IEC materials at State level : Rs.1.00 lakh
2. Printing of IEC materials – District level: Rs.3,000 × 534 blocks = Rs.16.02 lakh
3. ACSM activities activates Under TB Mukt Bharat Abhiyaan. – State level: Rs.15.98 lakh
4. ACSM activities activates Under TB Mukt Bharat Abhiyaan. – District level: Rs. 38.00 lakhs.</t>
  </si>
  <si>
    <t>Proposed Budget for IEC Activities for Mental Health
A total of Rs.36 lakh is proposed for below IEC Activities 
1. Printing of hoarding banners for organizing Suicide Prevention Day etc.
2. Mental Health Sunboards at all NCD clinics.
3. Glow Sign Boards in all 38 districts.
4.TELEMANAS Display Boards at 3 teleMANAS cells: IGIMS Patna, JLNMCH Bhagalpur, and BIMHAS Koilwar, Bhojpur.</t>
  </si>
  <si>
    <t>District-Level IEC &amp; Printing Budget for Community Awareness
A total of Rs. 9.00 lakh is proposed for IEC activities and printing for public awareness at the district level.
Proposed Budget: Rs.0.20 lakh per district × 38 districts = Rs. 7.60 lakhs and Rs. 1.40 lakhs for State Level Activity.</t>
  </si>
  <si>
    <t>Continued activity
Total Budget is required (A. State-43 Lakh, B. District-1.0*38=38 Lakhs and C. Per HWC 800*12448=99.584) = 180.58 Lakh
Budget proposed for S.No. 1 to 7, Section (A+B+C) = 180.58 Lakh Lakh
1.	Budget for IEC and printing for health promotion activities, Organising Free Health Check-up Camps on various Health Days (Bihar Diwas, World Heart Day, World Diabetes Day, World Hypertension Day, World Cancer Day, National Cancer Awareness Day etc.).
2.	Health Melas on various occasions.
3.	Media Campaigns (Broadcasting of Audio spot/Radio Jingle, video) on local radio and tv channels.
4.	Miking and Wall Painting for the awareness among community on NCD (DM, HTN, Cancer, STEMI, COPD, NAFLD).
5.	Rally &amp; Sports Activities (Marathon, Cyclotron etc.).
6.	News Paper Advertisement, Installation of Hoardings, Glow Sign Boards, Acrylic Display Boards (including Yoga Asans regarding Hypertension and Diabetes), Tin Plates, Printing of Registers, Formats, Leaflets, Banners, Posters, Handbills, NCD Diary, Treatment Protocols, Diet Chart, Certificates, Operational Guidelines, Modules etc.
7.	Facilitation of Award, Certificate &amp; Momento for best performers etc.
The  above budget will be utilized for the identified activities on a priority basis, in accordance with the availability of funds and the requirements of the work.</t>
  </si>
  <si>
    <t>Budget Proposed for Palliative Card IEC/BCC Activities:
1. To Create among among community, budget proposed for Advt. in daily Newspaper, Web Advt., Audio, Video on TV Channels, Railway Station, Cinema Halls etc. 
2. Printing of various types IEC materials for publicity.
Rs. 0.30 Lakh for per District &amp; Rs. 4.60 Lakhs for State Level Acvivity, Total-16 lakhs.</t>
  </si>
  <si>
    <t>8 Lakh  proposed for IEC &amp; printing under NPPCF @Rs 0.72 Lakh each for the 11 affected districts</t>
  </si>
  <si>
    <t>Proposed Budget for Flip Books for MAS
A total of Rs.5.06 lakh is proposed for printing 2 Flip Books per MAS for 843 MAS, at the rate of Rs.300 per book.
Budget Calculation: 843 MAS × 2 books × Rs.300 = Rs.5,05,800</t>
  </si>
  <si>
    <t>Proposed Budget for the Printing of Revised HMIS Formats
MoHFW, GoI has revised the HMIS formats for Service Delivery, HR and Infrastructure.
In this context, a total of Rs.83.00 lakh is proposed for printing of these revised formats etc. for all health facilities for 12 months.</t>
  </si>
  <si>
    <t>Minilap kits - {36 DH + 56 SDH + 534 CHC/PHC} X 2 kits + 14 RTC X 1 kit= 1266 Minilap Kit @ Rs 7000= Rs - 88.62 Lakhs. 
Laparocrator, trocar and related equipments/instruments -16 unit @ Rs 2.50 lacs /unit at 8 Medical Colleges &amp; Hospital = Rs -40.00 Lakhs.  
Total Rs- 128.62 Lakhs.</t>
  </si>
  <si>
    <t xml:space="preserve">A. FDS- 534 CHC (6 months X 1 FDS + 6 months X 2 FDS) = 9612 FDS @ Rs 10000/FDS= Rs 961.20 Lkahs.
B. For Process of Accreditation process of Private Nursing home &amp; COT Team by DQAC (76 Unit X Rs. 5000) = Rs 3.8 lakhs.
C. FDS at outreach / hard to reach area-    Rs 1000/FDS at outreach / hard to reach area X 380 such FDS (WPD)  Rs- 3.80 Lakhs 
D. Mobility support for Govt. Empanel surgeon, if no. of minimum clients is not as per FDS norms - 534 CHC X 6 MonthsX 1 FDS)  @ 1500/ FDS = Rs. 48.06 Lakhs
Total - Rs- 1016.86  lakhs 
 </t>
  </si>
  <si>
    <t xml:space="preserve">A. FDS- 36 DH &amp; 56 SDH X 4 FDS/Year= 368 FDS @ Rs 10000= Rs 36.80 Lakhs   
B. FDS at outreach / hard to reach area- . Rs 1000/FDS at outreach / hard to reach area X 76 such FDS (Vasectomy Fortnight)  Rs-0 .76 Lakhs 
C.Mobility support for Govt. Empanel surgeon, if no. of minimum clients is not as per FDS norms - 92 (DH+SDH) X 4 Quarter X 1 FDS)  @ 1500/ FDS = Rs. 5.52 Lakhs
Total- Rs- 43.08 Lakhs
 </t>
  </si>
  <si>
    <t>99000 Rural ASHAX 6 NPK - NHM + 2840 urban ASHA x 6 NPK/Year. Total- 611040 NPK @ Rs271.50/kit (Agreement rate, Inc. GST). 
Rs 1658.97 Lakhs</t>
  </si>
  <si>
    <t xml:space="preserve">Activity continued from previous year :
Proposed budget under FPIS are as follows-
A. Deaths under FPIS: 10 cases * 2 lakhs= Rs. 20 lakhs
B. Death following Sterilisation within 8-30 days, under FPIS prposed is: 5 case *50,000= Rs. 2.5 lakhs
C. Failure of Sterilisation ,  20 case *30,000= Rs. 6 lakhs
D. Complications :  5 case *25,000= Rs. 1.25 lakhs
E. Indemnity per doctor:  1 case *2 lac= Rs.  2 lakhs
Total Budget proposed under this scheme is : 20 lakhs +2.5 lakhs +6 lakhs +1.25 lakhs +2 lakhs = Rs.31.75 lakhs
 </t>
  </si>
  <si>
    <t xml:space="preserve">1. Examination table &amp; other requirements for FP service delivery room for IUCD &amp; Implant@ Rs25000/unit at 36 DH &amp; 56 SDH= Rs 23 lakhs
2. Equipment, Instrument and Furniture for skill based station  for Subdermal implant at PMCH, Patna / AIIMS, Patna  Rs- 5 Lakhs 
Total Rs. 28 Lakhs </t>
  </si>
  <si>
    <t xml:space="preserve"> Under ESB/ ADY scheme (Delaying - 20000 cases + Spacing - 30000 cases) X Rs 500 /case,  Limiting - Rs 50000 cases X Rs 1000/case under ESB scheme,    Rs 750 lakhs</t>
  </si>
  <si>
    <t>Continued Activity:
Under the National Programme for Prevention and Control of Deafness (NPPCD), Audiology equipment is proposed for 27 districts (Patna, Nalanda, Begusarai, Jehanabad, Araria, Bhagalpur, Bhojpur, Madhepura, Munger, Samastipur, Saran, Sitamarhi, Siwan, Lakhisarai , Madhubani, Khagaria, Katihar, Kishanganj, Sheohar, Kaimur, Sheikhpura, Saharsa, Supaul, Arwal, Aurangabad, Darbhanga and Nawada ) to strengthen early detection, diagnosis, and management of hearing impairments. Proposed items include microscopes, microdrills, micro-ear surgery instrument sets, pure tone and impedance audiometers, OAE machines, and sound-treated rooms to enhance audiology services."
Estimated cost: ₹20,00,000 per district × 27 districts = ₹5,40,00,000/-</t>
  </si>
  <si>
    <t>World Hearing day Celebation at State and district level</t>
  </si>
  <si>
    <t xml:space="preserve">Continued Activity:
Under the program, awareness campaigns will be conducted in all 38 districts to ensure timely detection and treatment of genetic and congenital hearing impairments among children and adults. Printing of posters, banners, pamphlets, and, as needed, public announcements through miking will be carried out. State is Proposing Budget of Rs. 25000 per district for IEC Materials. Total budgeted cost for 38 districts @ Rs.25,000= 38 x 25000= Rs.9,50,000/-
At State level on World Hearing Day for organizing special free screening camps, refreshments for medical and support staff, publicity materials, posters, hoardings, installation of new flex banners, and related activities budget is proposed for Rs. 2,00,000/-
Total Budget: Rs. 11,50,000/- (Rs.9,50,000 +Rs. 2,00,000) </t>
  </si>
  <si>
    <t>Proposed Rs. 15,00,000  for  Infrastructure  strengthening (Minor repaires, Renovation &amp; Maintanance of Govt. Building)
 Rs. 50000 *30  UPHC = Rs. 15,00,000/-</t>
  </si>
  <si>
    <t xml:space="preserve">1. Proposed Yoga session @ Rs 250/session for 4 session /UPHC-HWC per month for 120 UPHCs. (Rs. 250*4 session*12 Month*120 UPHCs=14,40,000/-)
2. Proposed Yoga session @ Rs 250/session for 2 session /UHWC per month for 200 UHWCs. (Rs. 250*2 session*6 Month*200 UHWCs=6,00,000/-)
Total proposed for yoga session = Rs. 14,40,000+6,00,000=20,40,000/- 
</t>
  </si>
  <si>
    <t xml:space="preserve">1. Proposed Rs. 14,80,000/-for JAS meeting/training  @  10,000/- per UPHC for 148 funcational UPHCs (Rs. 10000*148 UPHC).
</t>
  </si>
  <si>
    <t xml:space="preserve">1. For Mobility Support Rs. 125 for each ANM for every month as per outreach sessions for Urban Areas guideline. Rs. 125*250 ANM *12months =Rs 3,75,000/-
2. For UHND  Rs. 250 per ANM per month  for 250 ANM (Rs 250*250 ANM *12 months) = Rs 7,50,000/-
3. Proposed  4 special outreach Camp per UPHC in a year @ Rs. 10,000 per  Camp for funcational UPHCs 
 (Rs. 10,000*4 session *142 UPHCs= Rs 56,80,000) 
4. Reamining 9 Distrcits (Arwal, Jamui, kaimur, Khagaria, lakhisarai, Madhepura, Madhubani,Sheohar &amp; supaul) -  4 camps /Distrcits = 10000*4*9= 3,60,000
GT (1+2+3+4)= Rs. 3,75,000 +7,50,000 +56,80,000+3,60,000=71,65,000/- </t>
  </si>
  <si>
    <t xml:space="preserve">
Proposed ULB Training/ Orientation per district @ Rs.95000/-  for 37 Districts and @ Rs. 2 lakh for Patna District and  Rs. 2.75 lakh for State Level.
G.T. = (95000*37)+(200000*1)+275000= 39,90,000</t>
  </si>
  <si>
    <t>1. Rent:Proposed  Rs. 25000 per month for 90 existing UPHC for 12 month. Total Rs. 25000*90*12 months = Rs 2,70,00,000/-
2. Rent:Proposed  Rs. 10000 per month for 101 UHWC in rented for 12 month. Total Rs. 10000*101*12 months = Rs 1,21,20,000/-
Total rent proposed Rs.=2,70,00,000+1,21,20,000=3,91,20,000/-</t>
  </si>
  <si>
    <t>1.Proposed QA certification/assessemnt of 30 UPHCs 
a) State Level Assessment  @ 43000  for 30  UPHCs- Rs 43000*30= 12,90,000/-
 b) National level Assessment @ Rs 1,20,000 *15  = Rs 18,00,000 /-
c) Proposed @ Rs. 25000 per UPHC-HWC for 35 UPHCs. This fund will be utilised to full fill the gap and strengthening of UPHC under NQAS . Total =Rs 25,000*35 UPHCs=8,75,000/-
Total (a+b+c)=12,90,000+18,00,000+8,75,000=39,65,000/-
'2.Proposed QA certification/assessemnt of 25 UHWCs 
a) State Level Assessment  @ 28000  for 25 UHWCs- Rs 28000*25= 7,00,000/-
 b) National level Assessment @ Rs 96,000 *20  = Rs 19,20,000 /-
 Total (a+b)= 7,00,000+19,20,000=26,20,000/-
GT- Rs.- 39,65,000+26,20,000=65,85,000/-</t>
  </si>
  <si>
    <t xml:space="preserve">1. Kayakalp  Assessment for UPHC
a) Internal Assessment of funcational  148 UPHC-HWCs - Rs 500*148= Rs 74,000/-
b) Peer Assessment of 148 UPHC-HWCs-5000*148=Rs 7,40,000
c) External Assessment of 60 UPHC-HWCs- Rs 8000*60= Rs 4,80,000/-
Total (a+b+c)= Rs 74,000+7,40,000+4,80,000=12,94,000/-
2. Kayakalp award money for UPHC 
a) Category A- Bhagalpur &amp; Gaya  @ Rs. 2 lakh for each district = Rs. 4,00,000 (1 Winner in each districts *2 Districts )
b) Category B- Patna for Rs.3,50,000 (1 Winner Rs. 2,00,000 &amp; 1 Runner Up Rs. 1,50,000 )= Re. 3,50,000/-
c) Commendation Award- 60 UPHCs @ Rs. 50,000/- = 30,00,000/-
Total (a+b+c)= Rs. 4,00,000+3,50,000+30,00,000= 37,50,000/-
3. Kayakalp assessment for UHWC
a) Peer Assessment of 150 UHWCs 1000*150= Rs1,50,000/-
b) External Assessment of 50 UHWCs- Rs 4000*50= Rs 2,00,000/-
Total (a+b)= Rs. 1,50,000+2,00,000= 3,50,000/-
GT (1+2+3)= Rs. 12,94,000+37,50,000+3,50,000=53,94,000/- </t>
  </si>
  <si>
    <t>CUG SIM recharge for existing 22 DUHC, 22 CUG SIM @ Rs 500/month for 12 months  Total = 22*12*500= Rs. 1,32,000/-</t>
  </si>
  <si>
    <t>At present there are 27812 ANM / Vaccinators available in the state.  In which 23007 are mapped on UWIN. Last two years we have requested budget for 13247 Hub Cutter (ANM) therefore state has proposed 7840 Hub cutters @ Rs.1500/- each e.g. 7840 X 1500=1,17,60,000/-</t>
  </si>
  <si>
    <t>Incentive under Routine Immunization
1. Full immunization @ Rs 100/- per beneficiary, for (Total No. of beneficiary 3146097) i.e.  3146097 X 100 = Rs. 31,46,09,700/-
2. Complete Immunization @ Rs 75/- per beneficiary, for (90% of beneficiary 3146097) i.e.2831487 X 75 = Rs. 21,23,61,525/-  
3. 2nd DPT booster @ Rs 50/- per beneficiary, for (65% of Total beneficiary 3146097) i.e. 2044963 X 50 = Rs 10,22,48,150/- 
4. Yearly Survey &amp; every month updation  and Due list preparation @ Rs 400/- per session for paid mobilizer/link worker where Asha are not available.
Total Session without ASHA per month is 23213
= 23213 X 400 X 12 = Rs 11,14,22,400/-
Total Fund requirement = (314609700 + 212361525 + 102248150 +11,14,22,400)
= Rs 74,06,41,775/-
Kindly approve Rs. 7406.42/- lakhs., However it is subject to actual expenditure. State will propose in supplementary if further fund is required.
Fund has been requested for those sessions where ASHA's are not available including Urban Areas. 
Total no. of 23213 sites per month where mobilization has been done by other mobilizer/Link Worker. Thus fund requirement is
23213 X 12 X 200/- = Rs 5,57,11,200/-
Grand Total : 74,06,41,775 + 5,57,11,200 =
Rs 79,63,52,975/-</t>
  </si>
  <si>
    <t xml:space="preserve">VHSNC - Untied Fund Transferred from HSS. 14    S.No. 199
 No, of Panchayat  X Rs 5000/- each village  i.e. 1957 x5000 = 97,85,000/-
</t>
  </si>
  <si>
    <t>Total Proposed Amount - Rs. 1,22,93,000/- (Rs. 122.93 lakhs)
i) Uniform:Total Rs. 50,00,000/- 
2 Sari with Blause and Peticoat (Sari @Rs. 950/- for Sari + @Rs. 350/- for Blause &amp; Peticoat): Rs. 2000 ASHA x 1250/- x 2 Sari = Rs. 50,00,000/-
(ii) Award for ASHA: Total Proposed Amount Rs. 16,05,000/- 
a) District Level Award @ Rs. 10000/- per district for 38 Districts = Rs. 3,80,000/- 
b) Block Level Award @Rs. 5000/- per block for 245 Blocks= Rs. 12,25,000/-
(1st Prize Rs. 2000/-, 2nd Prize Rs. 1500/-, 3rd Prize Rs. 1000/- and Rs. 500/- for certificate Printing)
(iii) Communication Allowance
Total Rs. 47,76,000/-
For 2000 ASHA x 12 months x Rs. 199/- per month per sim recharge (as this is the minimum recharge amount by any telecom/cellular company).
(iv) Social Security Schemes: Total Amount Rs. 9,12,000/-
a) Pradhan Mantri Suraksha Bima Yajana for  ASHA = 2000 x Rs. 20 yearly premium = Rs. 40,000/-
b) Pradhan Mantri Jeevan Jyoti Bima Yajana for 2000 ASHA &amp; ASHA Facilitator  =  x Rs. 436 yearly premium = Rs. 8,72,000/-</t>
  </si>
  <si>
    <t xml:space="preserve">Total Proposed Amount Rs. 480 lakhs
ASHA Incentive (Routine &amp; Recurring Activities) for  2000 ASHA x 2000/- per month x 12 months = Rs. 4,80,00,000/- </t>
  </si>
  <si>
    <t>ASHA Incentive (Routine &amp; Recurring Activities): Total Proposed Amount Rs. 232,80,00,000/- (Rs. 23280 lakhs)
Rs. 2000/- per month for 97,000 ASHA for 12 months.</t>
  </si>
  <si>
    <t xml:space="preserve">Incentive for Conducting PLA meeting at district for 21268 ASHA per month for 12 months @ Rs 100/- per month = Rs 255,21,600/- </t>
  </si>
  <si>
    <t>Activity 1 :- For, procurement of dental instruments/ equipments (List attached) for  35 DH @ Rs. 5800/- per facility
(35 DH x 5,800) = Rs. 2.03 L
Activity 2 :- In First Phase for procurement of Dental X-ray with RVG (R/c of RVG by BMSICL attached. According to New Key delivarables-RVG is mandatory for RCT) for 28 DH @ Rs. 4.72 L per facility (28 X 4,72,000) = 132.16 L
Activity 3 :- For, Procurement of 1 Dental chair for DH Saharsa after Gap Assessment @ Rs. 3.85 L per Unit (1 x 3.85) = Rs. 3.85 L</t>
  </si>
  <si>
    <t xml:space="preserve">
'For procurement of consumables (GIC, Composite filling, Zinc Oxide Temporary filling, G.P. Point, EDTA, Calcium Hydraoxide tube, Reemer Fille, Endo file, GP Sealant etc.) used in dentistry for 35 District Hospital @ Rs. 20,000/- per facility = (35 x 20,000) = Rs. 7 Lakhs</t>
  </si>
  <si>
    <t>For,
Activity 1 :-  procurement of dental instruments/ equipments (List attached) for  543 facilities (CHC/PHC) @ Rs. 2,186/- per facility (543 x 2,186) = Rs. 11.87 L
Activity 2 :- For, Procurement of 41 Dental chair for CHC after Gap Assessment @ Rs. 3.85 L Per Unit (41 x 3.85) = Rs. 157.85 L</t>
  </si>
  <si>
    <t xml:space="preserve">
'For procurement of consumables (GIC, Composite filling, Zinc Oxide Temporary filling, G.P. Point, EDTA, Calcium Hydraoxide tube, Reemer Fille, Endo file, GP Sealant etc.) used in dentistry for 543 facilities (CHC/PHC) @ Rs. 16,000/- per facility
(543 x 16,000) = Rs. 86.88 L</t>
  </si>
  <si>
    <t xml:space="preserve">Activity 1:- At least 4 enforcement drive is to be conducted in three months for strict compliance of COTPA-2003 Act @ Rs. 3,000/- per drive
16 Enforcement drive in a year (also including Tobacco Free Youth Campagin) @ Rs. 3,000/- per drive = (16 x 3,000) = Rs. 48,000/-
38 District = (38 x 48,000) =Rs. 18.24 L
</t>
  </si>
  <si>
    <t>Activity 1:- Sensitization campaigns, (TFYC &amp; Awareness Session  for 38 districts @Rs.30,000/- (38 X 30,000) = 11.40 L</t>
  </si>
  <si>
    <t>1. Rs 30 Lakh forConsumables for HRG &amp; HCW Hep B Vaccination and 2. Rs 292 lakhs for adminsitration of HBIG (@Rs2100 per dose) to newborne of Hep B positive mothers as per estimated targets;</t>
  </si>
  <si>
    <t>'Rs 950 Lakhs proposed for screening kits, consumables, viral load testing. (out of total Rs 66.5 lakhs as Kind grant for central supplies of viral load test and Rs. 883.5 lakh as cash grant for state procurement).</t>
  </si>
  <si>
    <t>11.4 Lakh proposed for sample transporation for 38 districts @ 0.30 lakh per district</t>
  </si>
  <si>
    <t>Rs 19.50 Lakhs proposed for outreach activity at blocks for Hep B &amp; C screening of 19500 HRGs at TI or hotspots. (@Rs5000/camp) in 38 districts.</t>
  </si>
  <si>
    <t>110 Lakhs proposed for central supplies of Hep  B &amp; C drugs as kind grant &amp; 38 lakhs for managemnt of Hep A &amp; E cases @1 Lakh/ district</t>
  </si>
  <si>
    <t xml:space="preserve">New Activity 22.82 Lakh proposed for incentive to ASHA for Hep B &amp; C case referral as per NVHCP norms. </t>
  </si>
  <si>
    <r>
      <rPr>
        <b/>
        <sz val="14"/>
        <rFont val="Cambria"/>
        <family val="1"/>
      </rPr>
      <t xml:space="preserve">Total Budget is required  Rs. 456 Lakh
</t>
    </r>
    <r>
      <rPr>
        <sz val="14"/>
        <rFont val="Cambria"/>
        <family val="1"/>
      </rPr>
      <t xml:space="preserve">
Continued Activity
Budget 12 lakh per District NCD Clinic including New Gardiner hospital, Patna (38*12) =Rs. 456 Lakh.
For procurement of Drugs &amp; Supplies for management of DM, HTN, STEMI, CVD, COPD, CKD, NAFLD etc. </t>
    </r>
  </si>
  <si>
    <r>
      <rPr>
        <b/>
        <sz val="14"/>
        <rFont val="Cambria"/>
        <family val="1"/>
      </rPr>
      <t>Budget requirement for COPD implementation in 19 districts =7.98+45.43=₹ 53.40 Lakh</t>
    </r>
    <r>
      <rPr>
        <sz val="14"/>
        <rFont val="Cambria"/>
        <family val="1"/>
      </rPr>
      <t xml:space="preserve">
Budget requirement for 19 Districts COPD implementation
Continued activity
COPD program under NP-NCD is planned to be implemented in 19 identified districts as per guidelines of MOHFW.  Proposal for purchase of Spiro meter for District Hospitals in 19 identified districts @ ₹ 42,000=7.98 Lakh. Proposed Peak flow Meters at identified DH-19, SDH-24, RH-28, CHC-339, HWC 6788=7098*@640=45.43 Lakh </t>
    </r>
  </si>
  <si>
    <t xml:space="preserve">Budget required @ Rs 0.50lakh per district (38*0.50)= 19 lakhs
For purchase of equipment for palliative care such as Stethescope, BP apparatus, torch, thermometer,  tongue depresor, forceps, bedpans, scissors, dressing trays, suction chine, nebulizer etc. for 38 identified districts 
</t>
  </si>
  <si>
    <t>Budget required @ Rs 0.50 lakhs Per District (38*0.50)= 19 Lakhs
For purchase of Opioid and Non Opioid Drugs and consumables to be used for palliative care management</t>
  </si>
  <si>
    <t>Community Engagement 
(Capacity building incl. training)</t>
  </si>
  <si>
    <t>Integrated ASHA Training</t>
  </si>
  <si>
    <t>14 days</t>
  </si>
  <si>
    <t>Regional Level</t>
  </si>
  <si>
    <t>Integrated ASHA Training - ToT (300 District Trainers)</t>
  </si>
  <si>
    <t>District Trainers</t>
  </si>
  <si>
    <t xml:space="preserve">1st, 2nd &amp; 3rd </t>
  </si>
  <si>
    <t>ASHA &amp; ASHA Facilitators</t>
  </si>
  <si>
    <t xml:space="preserve">New </t>
  </si>
  <si>
    <t>Integrated training of MO</t>
  </si>
  <si>
    <t>State/Regional/District</t>
  </si>
  <si>
    <t>integrated training of Staff Nurse</t>
  </si>
  <si>
    <t>Integrated training of ANM</t>
  </si>
  <si>
    <t>Six Month training at Medical college @ Rs 1996000/per batch (total Batch-4) and 2 lakh travelling for the participants tw (total amount @1996000*4 =79.84 + 2 lakh Travel=Rs81.84 lakhs)</t>
  </si>
  <si>
    <t xml:space="preserve">          @Rs 1lakh per batch (total 2 Batch)</t>
  </si>
  <si>
    <t>to create master trainer @ Rs  4 lakh (Total Batches 1)</t>
  </si>
  <si>
    <t>batches @ Rs 23600/per batch (Total 38 Batches)</t>
  </si>
  <si>
    <t>5 days State level “Induction Training for Newly Recruited AYUSH Medical Officers under RBSK”.9 batches x 40 participants per batch. Total 360 AYUSH Medical Officers will be trained.
@ ₹ 4,17,400/ batch x 9 batches = ₹ 37,56,600/-.</t>
  </si>
  <si>
    <t>2 days training on RBSK Web-portal. Total 76 participants (1District Co-ordinators / DEIC Managers-RBSK and 1 MO) will be trained at National Level. Total cost of 1 batches training is ₹ 14,49,950/-.</t>
  </si>
  <si>
    <t xml:space="preserve">For that one-day orientation program will be organized for District Coordinators, Tertiary Care Nodal Officers and Hospital Coordinators. The total estimated budget is ₹ 2,08,600/-. </t>
  </si>
  <si>
    <t>Budget is being proposed for 01 batch of 4 days State level HBYC Training forTrainer of  ASHA Module 5,6,7 trained</t>
  </si>
  <si>
    <t xml:space="preserve">Budget proposed of Rs. 20.22 Lakhs for 3 batches of FBNC training @ Rs. 6.74 Lakhs per batch  for SNCU Paediatricians,  MO's and Staff Nurses. </t>
  </si>
  <si>
    <t xml:space="preserve">Rs.51.84 Lakhs for 12 batches of FBNC Observership @ Rs. 4.32 Lakhs per batch training  for SNCU Paediatricians,  MO's and Staff Nurses. </t>
  </si>
  <si>
    <t xml:space="preserve">Rs.36.06 Lakhs for NSSK training for Medical officers for 15 batches @ Rs. 2.404 Lakhs per batch. 
</t>
  </si>
  <si>
    <t xml:space="preserve">Rs.68.28 Lakhs for NSSK training for Staff Nurses for 30 batches @ Rs. 2.276 Lakhs per batch . </t>
  </si>
  <si>
    <t xml:space="preserve">Rs.68.28 Lakhs for NSSK training forANMs for 30 batches @ Rs. 2.276 Lakhs per batch . </t>
  </si>
  <si>
    <t>Rs. 06 Lakhs for 1 Batches of  NBSU  Training @ Rs. 6 Lakhs per batch.</t>
  </si>
  <si>
    <t>Regional, Districts &amp;  Block Level Orientation &amp; training on Facility Based Stll Birth Surveillance and Response</t>
  </si>
  <si>
    <t>1. Rs.2.005 lakh for State level orientation of Medical College, RPMU &amp; DPMU
2. Rs.4.01 lakh for State level TOT of district official  for 2 batches.
3. Rs. 37.83 lakh for training of Paed. Gyn. MO on Stll Birth for 38 batches
4. Rs.28.10 lakh for training of Staff Nurse on Stll Birth for 38 batches
5. Rs.28.10 lakh for training of ANM on Stll Birth for 38 batches
Total Budget = 100.045 lakhs</t>
  </si>
  <si>
    <t>to create master trainer @ rs 4 lakh (total Batches 1)</t>
  </si>
  <si>
    <t>to create master trainer @ rs 4.00 lakh (total Batches 1)</t>
  </si>
  <si>
    <t>ANM/HW etc</t>
  </si>
  <si>
    <t>Rs. 3.54 Lakhs for AFHS
training of Medical officers of 4 days @ Rs 177000/batch for two batches.</t>
  </si>
  <si>
    <t>Rs. 4.3 Lakhs for AFHS
training of GNM/Staff Nurse for 5 days @ Rs 215000/batch for two batches.</t>
  </si>
  <si>
    <t>Rs. 3.73 Lakhs for AFHS training of
Counsellors for 4 days @ Rs 186500/batch for two batches.</t>
  </si>
  <si>
    <t>Rs. 1.76 Lakhs for refresher training of master trainers at the state level @
Rs 176000 for 1 batch for 3 days.</t>
  </si>
  <si>
    <t>Rs. 6.05 Lakhs for training of master
trainers at the district level DRG's @ Rs 55000 for 11 batches for 3 days.</t>
  </si>
  <si>
    <t>Rs. 117.70 Lakhs for training of
HWA'S at the block level including MIS @ Rs 55000 for 214 batches for 3 days.</t>
  </si>
  <si>
    <t>Dissemination Workshop on FP Manuals and Guidelines as per Hon'ble SC Directives</t>
  </si>
  <si>
    <t>-</t>
  </si>
  <si>
    <t>Orientation of Block level official @4500/round/block for 2 round = @Rs.4500*534 block * 2 round=48.06 lakh.</t>
  </si>
  <si>
    <t>One batch of state level four Days Training of  SN on "Facility Based Management of SAM"  @ 4.35 x1 batches = 4.35 lakh</t>
  </si>
  <si>
    <t>One batch state level four Days Training of  MO on "Facility Based Management of SAM" = @4.50 lakh</t>
  </si>
  <si>
    <t>16 batches of 2 days IYCF training of Staff Nurse posted in Labor room@ 1.26 lakh per batch X 16  batches= 20.16 lakh</t>
  </si>
  <si>
    <t xml:space="preserve">Rs. 1.14 Lakhs for State Level Orientation of IDCF </t>
  </si>
  <si>
    <t xml:space="preserve">Orientation of Block level official @3600/block for Stop Diarrhoea Campaingh @Rs.3600*534 block=19.224 lakh.
</t>
  </si>
  <si>
    <t>Specialised PICU Training of Medical Officer &amp; Staff Nurse at AIIMS,Patna,Rs.8.00 Lakh.</t>
  </si>
  <si>
    <t>Specialised training at district level  of Medical Officer for treatment of AES . 21000/- Rs. per batch (Total 21000 rupees x 43 batch= 9.07 lakh)</t>
  </si>
  <si>
    <t>Specialised training at district level  of Health officials/staffs and others SHGs for Recognition/ Management/ Early referral of AES . 21000/- Rs. per batch (Total 21000 rupees x  43 batch= 9.07 lakh)</t>
  </si>
  <si>
    <t>Specialised State level Master training/reorientation of 2 MO's of each district and 2medical teachers of Medical college hospitals (total participants - 96 ) on clinical managemnet of Dengue and Chikungunya at state levels approx Rs. 1.22 lakhs. .</t>
  </si>
  <si>
    <t>Specialised Training of 2 LT's of each district hospitals (ELISA Reader established in each district) and Medical college hospital on Dengue and Chikungunya ELISA testing at state level approx Rs. 1.2 lakhs.</t>
  </si>
  <si>
    <t>Specialized Training of  1000 district and block level medical officers at district level by  MO's approx Rs. 500/participants = Rs. 5 lakh..</t>
  </si>
  <si>
    <t>7.55 Lakh proposed for training of of MOs and Health Workers/ ANMs @Rs 15000/district (Total 38 district) &amp; @1.85 Lakh for State level training of MO from DH &amp; District Nodal</t>
  </si>
  <si>
    <t>104 F</t>
  </si>
  <si>
    <t>3nd Quarter</t>
  </si>
  <si>
    <t>Purposed one district training to stakeholeders @ Rs. 30,000/- per district</t>
  </si>
  <si>
    <t>106. F</t>
  </si>
  <si>
    <t>NCDO, MO, Dentists, Para Medical &amp; Others</t>
  </si>
  <si>
    <t>2rd Quarter</t>
  </si>
  <si>
    <t>116.F</t>
  </si>
  <si>
    <t>Dentists posted in SDH &amp; CHC</t>
  </si>
  <si>
    <t>NHM &amp; Govt. Employees</t>
  </si>
  <si>
    <t>For, Second Phase training of Dentists posted in SDH &amp; CHCs</t>
  </si>
  <si>
    <t>Community Engagement (MAS)</t>
  </si>
  <si>
    <t xml:space="preserve"> Training on Quality Assurance/Workshop</t>
  </si>
  <si>
    <t>Proposed 9 quality assurance/Kayakalp workshop at regional level @ Rs 40,000 /-(40000*9=360000) and  &amp; 1 batch at state level @ Rs. 4,00,000/-
GT-3,60,000+4,00,000=7,60,000/-</t>
  </si>
  <si>
    <t>Health &amp; Wellness Centre (Training of GNM/BSc./Post Basic Nursing/BAMS</t>
  </si>
  <si>
    <t>5 days</t>
  </si>
  <si>
    <t>PLA Training :Phase 2
One batch 5 days Training of Trainers for 30 Trainers = Rs. 5,92,250/- (As per RCH Norms)</t>
  </si>
  <si>
    <t>2 days</t>
  </si>
  <si>
    <t>PLA Training : Phase 2 
2 days DAC, DCM &amp; BCM orientation  (5 batch orientation, 140 participants @Rs. 2,18,270/- per batch) Rs. 10,91,350/- (As per RCH  Norms)</t>
  </si>
  <si>
    <t>NQAS including kayakalp training at block/district</t>
  </si>
  <si>
    <t>External Assessors Training @ Rs 0.16 L per participants</t>
  </si>
  <si>
    <t>New Activity:ANM Induction Training (Training of Trainers)</t>
  </si>
  <si>
    <t>1. New activity: ANM Induction training for newly recruited ANM, 11400 ANM has been recruited by Govt of Bihar who needs to undergo Induction Training as new employee to get orientation about the policy, protocols and to upgrade the skills upto the Health care centers of the state.  4 days residential Training of trainers @375200, consisting 4-5 master trainer each district for 4 batch, fund required 375200*4= Rs 1500800/</t>
  </si>
  <si>
    <t>New Activity: Refresher Training for Faculty who are already trained by 6 wks training for more than 2 years, for updated Knowledge, skill and attitude for 5 days as per the norms of Indian Nursing Council. Each batch 40 participants @Rs 469000 for total 4 batch covering 200 faculties in 2026-27.  Total fund required: Rs 469000*4= Rs 1876,000/- (State Level)</t>
  </si>
  <si>
    <t>New Activity:5 days residential Induction training for Newly recruited Nursing tutors (498 Nursing tutors recruitment under process) who needs to undergo Induction Training as new employee to get orientation about the policy, protocols and to upgrade the skills as a tutor, @Rs 4,29,000/ per batch covering 40 tutors in a batch for 8 batch, fund required Rs 3432,000/</t>
  </si>
  <si>
    <t>State level health officials mix group (officers &amp; other health officials) training ,total cost of this training 5 lakh</t>
  </si>
  <si>
    <t>Leadership Management training at IIMs &amp; Other Premier management Institute</t>
  </si>
  <si>
    <t>3rd - 4th</t>
  </si>
  <si>
    <t>3 to 5</t>
  </si>
  <si>
    <t>IIMs &amp; Other Premier management Institute</t>
  </si>
  <si>
    <t>to ehhance  leadership &amp; managerial skills of state/Regional&amp;District level officials, total budget for this training is 75 lakhs</t>
  </si>
  <si>
    <t xml:space="preserve">Two State Level Training-cum-Review Meetings on HMIS &amp; RCH Portal/ANMOL for State / Division / District officials. Total fund proposed: 16.00 Lakh @ Rs. 8.00 Lakhs per State Level Training-cum-Review Meeting for 2 State Level Training-cum-Review Meetings. </t>
  </si>
  <si>
    <t>Total budget details of Rs. 2,34,00,000/-
1. Vision Centre under In-house mode- 
   -Strengthening of Old vision Centre and Establishment of New Vision Centre. (Amount for the activity - 74 VC @100000= Rs.74,00,000). As per the requirement in CHC/RH/PHC/UPHC/HWC, 
-Due to 220 new recruitment of PMOAs ( Para Medical Ophthalmic Assistant) under NHM is under Process.
2. Strengthening of Eye health facility (OPD &amp; IPD) in District Hospital, As per  the requirement of the districts for the Equipment/Instrument &amp; Eye OT minor repairing work  (Amount for the activity  for         2 districts Hospital @40,00,000 per district= Rs.80,00,000) 
3. Strengthen the Eye Care facility in the Subdivisional Hospital. As per  the requirement of the SDH for the Equipment/Instrument and for the Eye OT minor repairing work  ( Amount for the activity for   2 SDH@20,00,000 Per su= Rs.40,00,000
4. Strengthening of Eye Bank of  Govt. Medical Colleges = Rs 40,00,000/-(for 1 Eye Bank @400000 per Eye Bank)</t>
  </si>
  <si>
    <r>
      <rPr>
        <b/>
        <sz val="11"/>
        <color theme="1"/>
        <rFont val="Aptos Narrow"/>
        <family val="2"/>
        <scheme val="minor"/>
      </rPr>
      <t xml:space="preserve"> Total Budget Required for 200 vision Center under PPP :- 15,58,80000/-</t>
    </r>
    <r>
      <rPr>
        <sz val="11"/>
        <color theme="1"/>
        <rFont val="Aptos Narrow"/>
        <family val="2"/>
        <scheme val="minor"/>
      </rPr>
      <t xml:space="preserve">
Vision Centre under PPP mode (outsource) As per Tender - Operating Cost Per Vision centre with Equipment (Slit Lamp, Autorfractometer, Retinoscope, Ophthalmoscope, Fundus camra, Vision Drum and Trial Set Etc) &amp; HR (PMOA &amp; Vision Technician)-  Rs. 64950/per VC/Month
- 200 Vision Centres are functional under the PPP mode in Govt Health Facilities  by ASG Hospital Pvt.Ltd. and all Vision Centres are well equipped with HR (PMOAs/Optometrist + Vision Technician)
-</t>
    </r>
    <r>
      <rPr>
        <b/>
        <sz val="11"/>
        <color theme="1"/>
        <rFont val="Aptos Narrow"/>
        <family val="2"/>
        <scheme val="minor"/>
      </rPr>
      <t xml:space="preserve"> Rs.15,58,80,000/-</t>
    </r>
    <r>
      <rPr>
        <sz val="11"/>
        <color theme="1"/>
        <rFont val="Aptos Narrow"/>
        <family val="2"/>
        <scheme val="minor"/>
      </rPr>
      <t xml:space="preserve"> (Operating Cost as per tender documents is Rs.64950/- per vision center per month (Rs.64950 x 200 VC x12 month).
'-   Due to support of PPP mode Vision Centre, Eye OPD, spectacles distribution  of School Children &amp; Elderly , Identification of Catract and Catarat surgeries  increased.
-' This is highly beneficial for  NPCB&amp;VI programme as well as people of Bihar.</t>
    </r>
  </si>
  <si>
    <r>
      <rPr>
        <b/>
        <sz val="14"/>
        <rFont val="Cambria"/>
        <family val="1"/>
      </rPr>
      <t>Total Budget is required Rs. 84 Lakh</t>
    </r>
    <r>
      <rPr>
        <sz val="14"/>
        <rFont val="Cambria"/>
        <family val="1"/>
      </rPr>
      <t xml:space="preserve">
DCCC Equipment and Furniture (as per the list of GOI Operational guidelines for equipment and furniture).
Budget Rs. 4,00,000 Lakh per DCCC. For 21 new districts=4,00,000*21= Rs. 84 Lakh.</t>
    </r>
  </si>
  <si>
    <r>
      <rPr>
        <b/>
        <sz val="14"/>
        <rFont val="Cambria"/>
        <family val="1"/>
      </rPr>
      <t>Total Budget is required Rs. 1645.8 Lakh</t>
    </r>
    <r>
      <rPr>
        <sz val="14"/>
        <rFont val="Cambria"/>
        <family val="1"/>
      </rPr>
      <t xml:space="preserve">
Human Resources for DCCC of all 38 Districts
Continued activities
Specialist Medical Officer -1 @ 1.40 Lakh, MBBS Doctor -1 @ 1 Lakh, Staff Nurse/GNM-4 @ 22000, Pharmacist-1 @ 22000, HospitalAttendants-2 @ 15000 per DCCC. For (17old and 21 new) =38 districts. Budget required for 38 DCCC =38*4331000= Rs. 1645.8 Lakh.
</t>
    </r>
  </si>
  <si>
    <r>
      <rPr>
        <b/>
        <sz val="14"/>
        <rFont val="Cambria"/>
        <family val="1"/>
      </rPr>
      <t xml:space="preserve">Total Budget is required Rs. 432 Lakh
</t>
    </r>
    <r>
      <rPr>
        <sz val="14"/>
        <rFont val="Cambria"/>
        <family val="1"/>
      </rPr>
      <t>Continued Activity
Budget 0.72 lakh per SDH-55, RH-54, CHC-491 =600 NCD Clinic for procurement of Drugs &amp;Supplies for management of DM, HTN, CVD, COPD, CKD (600*0.72) = Rs. 432 Lakh.</t>
    </r>
  </si>
  <si>
    <r>
      <rPr>
        <b/>
        <sz val="14"/>
        <rFont val="Cambria"/>
        <family val="1"/>
      </rPr>
      <t>Total Budget is required  Rs. 380 Lakh</t>
    </r>
    <r>
      <rPr>
        <sz val="14"/>
        <rFont val="Cambria"/>
        <family val="1"/>
      </rPr>
      <t xml:space="preserve">
Continued activity
As per the GOI Operational Guidelines-Chemotherapy Drugs for Cancer Care for 38 districts @ 10 Lakhs=38*10 = Rs.380 Lakh.</t>
    </r>
  </si>
  <si>
    <r>
      <rPr>
        <b/>
        <sz val="14"/>
        <rFont val="Cambria"/>
        <family val="1"/>
      </rPr>
      <t>Total Budget is required  Rs. 2240.64 Lakh</t>
    </r>
    <r>
      <rPr>
        <sz val="14"/>
        <rFont val="Cambria"/>
        <family val="1"/>
      </rPr>
      <t xml:space="preserve">
Continued Activity
As per the GOI Operational guidelines- for diagnostics for HWC (APHCs, HSCs and UPHC) @ 0.18 lakhs per HWC and 0.25 lakhs per HSC (1403+10895+150= 12448) in all 38 districts (12448*0.18) = Rs. 2240.64  Lakh.</t>
    </r>
  </si>
  <si>
    <t xml:space="preserve">HR of District NCD Clinic for Screening, Diagnosis, Treatment and Follow up (HTN, DM, Cancer, COPD, STEMI and Stroke)  
</t>
  </si>
  <si>
    <r>
      <rPr>
        <b/>
        <sz val="11"/>
        <rFont val="Cambria"/>
        <family val="1"/>
      </rPr>
      <t>Total Budget is required Rs. 1043.02 Lakh</t>
    </r>
    <r>
      <rPr>
        <sz val="11"/>
        <rFont val="Cambria"/>
        <family val="1"/>
      </rPr>
      <t xml:space="preserve">
HR of District NCD Clinic for Screening, Diagnosis, Treatment and Follow up (HTN, DM, Cancer, COPD, STEMI and Stroke)  
Continued activities
HR Requirement for NCD Clinic for Screening, Diagnosis, Treatment at District level for MO-2, SN-2, Ward Attendant, Coordinators (Annexure attached) = Rs. 1043.02 Lakh.</t>
    </r>
  </si>
  <si>
    <t>Continued activity
Total Budget for planning and M&amp;E activities (A+B+C)= 545 lakhs
(a) State NCD Division                                                                                                                                    For monitoring, supervision, exposure visits, review meeting, TA/DA, POL, Vehicle hiring, (SPO/SFLC) and contingency at State NCD Division @ 10 lakhs 
(b) District NCD Division                                                                                                                               For monitoring, supervision, review meeting, TA/DA, POL, vehicle hiring, and contingency at Regional/District NCD Division @ 6 lakhs per district for 38 districts (38*6)=228 lakhs
(c) Block Level                                                                                                                                            Budget .048 lakhs per block per month for organizing Monthly Review Meeting on NCD &amp; TB for ASHA, CHO and ANM at block level (533*12*0.048)=307 lakhs
Total Budget : (a) + (b) + (c) = Rs. 10 Lakh + Rs. 228 Lakh + Rs. 307 Lakh = Rs. 545 Lakh</t>
  </si>
  <si>
    <t>HWC - 
Proposed Rs.1530 lakh for laptop for 3060 CHOs @50000 per CHO</t>
  </si>
  <si>
    <r>
      <rPr>
        <b/>
        <sz val="11"/>
        <color theme="1"/>
        <rFont val="Aptos Narrow"/>
        <scheme val="minor"/>
      </rPr>
      <t xml:space="preserve">HMIS - IT-PMU - Service Delivery - Human Resource Information Systems (HRIS)
</t>
    </r>
    <r>
      <rPr>
        <sz val="11"/>
        <color theme="1"/>
        <rFont val="Aptos Narrow"/>
        <family val="2"/>
        <scheme val="minor"/>
      </rPr>
      <t xml:space="preserve">
(a) IT-PMU Cell has been operating in the office of State Health Society, Bihar for ensuring timely data reporting, analysis and monitoring of different web portal of GoI / State. The above IT-PMU Cell has been outsourced through tendering process. The discovered unit cost per month is Rs. 8.23 lakh (excluding GST).
Hence, Total fund proposed for 12 months : 116.54 Lakh (including GST)</t>
    </r>
    <r>
      <rPr>
        <sz val="11"/>
        <color theme="1"/>
        <rFont val="Aptos Narrow"/>
        <scheme val="minor"/>
      </rPr>
      <t xml:space="preserve">
(b) For implementation of HRMS</t>
    </r>
  </si>
  <si>
    <r>
      <rPr>
        <b/>
        <sz val="11"/>
        <color theme="1"/>
        <rFont val="Aptos Narrow"/>
        <scheme val="minor"/>
      </rPr>
      <t xml:space="preserve">DVDMS - Implementation of DVDMS
</t>
    </r>
    <r>
      <rPr>
        <sz val="11"/>
        <color theme="1"/>
        <rFont val="Aptos Narrow"/>
        <family val="2"/>
        <scheme val="minor"/>
      </rPr>
      <t xml:space="preserve">
IT cell &amp; Onsite implementation team @ Rs. 97.01 lakh
Application software support @ Rs. 32.83 lakh
Hosting services from CDAC data centre @ Rs. 59.88 lakh</t>
    </r>
  </si>
  <si>
    <r>
      <rPr>
        <b/>
        <sz val="11"/>
        <color theme="1"/>
        <rFont val="Aptos Narrow"/>
        <scheme val="minor"/>
      </rPr>
      <t>e-Sanjeevani</t>
    </r>
    <r>
      <rPr>
        <sz val="11"/>
        <color theme="1"/>
        <rFont val="Aptos Narrow"/>
        <family val="2"/>
        <scheme val="minor"/>
      </rPr>
      <t xml:space="preserve">
(a) Rs. 5.23 lakhs for internet cost for HUB 1@SIHFW-10 mbps@Rs. 2.61 lakhs per annum for two connections.
(b) Rs. 44.98 lakh for internet cost for the following - 1250 MO, Rs. 3599.00 annually Internet cost (Daily 2.5GB/Day)
</t>
    </r>
  </si>
  <si>
    <t>As per MoHFW guidelines, we are asking for the budget required for maintenance of PSA plants established with DRDO &amp; HITES funds (@7% of asset value). We are also asking for the budget required for MGPS maintenance for the health facilities having DRDO &amp; HITES plants (@3% of asset value).
PSA plant asset value: Rs. 4488.5 lakh
MGPS asset value: Rs. 3179.4 lakh
Annual Maint. cost  of PSA plants (@7% of asset value): Rs. 314.195 lakh
Annual Maint. cost  of MGPS (@3% of asset value): Rs. 95.382 lakh
Total annual maint. cost: Rs. 409.577 lakh
Total annual maint cost (including 18% GST): Rs. 483.300 lakh</t>
  </si>
  <si>
    <t>Planning &amp; M &amp; E: Total Proposed Amount Rs. 6,00,000/- + Rs. 24,40,20,000/- = Rs. 24,46,20,000/- 
(Rs. 2448.2 lakhs) for: 
A) Meeting, Workshop &amp; Conferences: 
Total proposed amount Rs. 6,00,000/- (6 lakhs) as CP Guidelines.
(i) 1 State Level ASHA programme Review Meeting         
@ Rs. 1,00,000/- in a year.
(ii) Divisional Level Review meeting with DCM &amp; BCM
@Rs. 55,555/- per meeting for 9 Division in a year = Rs. 55,555/- X 9 = Approx. Rs. 5,00,000/-   
B) Mobility Support: proposed as per NPPC Discussion
Total proposed Amount Rs. 24,40,20,000/- (2440.20 lakhs)
1. One Vehicle for Mobility Support for Divisional ASHA Coordinator (DAC) along with other RPMU Officers at Regional Level @Rs. 35000/- X 9 Divisions X 12 Months = 
Rs. 37,80,000/- (37.8 lakhs)
2. Similarly one Vehicle for Mobility Support for DCM along with other DHS Officers at District Level @Rs. 35000/- X 38 Districts X 12 Months = Rs. 1,59,60,000/- (159.6 lakhs)
3. Similarly One Vehicle for Mobility Support for BCM along with other Block Officers at Block Level @Rs. 35000/- X 534 Blocks X 12 Months = Rs.  22,42,80,000/- (2242.8 lakhs)</t>
  </si>
  <si>
    <t>Vehicle Hiring, Genset, Stationery, Xerox, Electricity Telephone/Data Card, Furniture/Equipment Purchase, AMC of Computer &amp; Antivirus and other miscellaneous expenses for smooth functioning of official work at (SPMU/RPMU/DPMU/FRU)
RPMU:
1. RPMU Vehicle Rs. 40,000/- x 12 months x 2 vehicles for 9 Locations= Rs 8,64,0000/-
2. Recurring Expenses Rs. 20,000/- x 12 months x 9 Locations= Rs 21,60,000/-
DPMU:
1. DPMU Vehicle: Rs. 40,000/- Per Month x 2 vehicle for 12 Months x 38 locations= Rs 3,64,80,000/-
2. DPMU Recurring: Rs. 20,000/- x 12 months x 38 Locations= Rs 91,20,000/-
BPMU:
1. BPMU Vehicle: Rs. 25,000/- Per Month x 1 vehicle x 12 Months x 533 locations= Rs 15,99,00,000/-
2. BPMU Recurring: Rs. 5000/- x 12 months x 533 Locations = Rs 3,19,80,000/- 
FRU:
Office Expenses: Rs. 5,000/- x 12 months x 149 Locations= Rs 89,40,000/-
SPMU:
* Monthly Vehicle @ Rs 16,00,000/- per month x 12= Rs 1,92,00,000/-
* On Call Vehicle @ Rs 6,00,000/- per month x 12= Rs 72,00,000/-
* Fuel @ Rs 1,20,000/- per month x 12= Rs 14,40,000/-
* Electricity Bill @ Rs 6,00,000/- per month x 12= Rs 72,00,000/-
* Air Ticket @ Rs 3,00,000/- per month x 12= Rs 36,00,000/-
* Stationery Items @ Rs 3,00,000/- per month x 12= Rs 36,00,000/-
* AC, Lift, Computer, Fire Extinguisher, genset etc.  Maintenance @ Rs 2,50,000/- x 12=Rs 30,00,000/-
* Meeting &amp; Seminar@ Rs 5,00,000/-per month x 12=Rs 60,00,000/-
* Vehicle repairing@ Rs 50,000/-per month x 12=Rs 6,00,000/-
* SPMU CUG 11,65,000 Per quarter=Rs 46,60,000/-
* SPMU Misc. @ Rs 2,50,000/- per month x 12= Rs 30,00,000/-
SVS Bihar:
Fund details for which are as below:
A) CUG Mobile Payment for CCT @ 1,40,000/- per year= Rs 1,40,000/-
B) Other Misc. Exp. @ Rs 2,50,000/- per month x 12= Rs 30,00,000/- (includes electricity, telephone, lift, computer, fire extinguisher, genset maintenance, general maintenance, stationery etc. 
Fund Requirement. 
Total for A &amp; B (for SVS Bihar) comes out to be Rs 31,40,000/-
 (Payment will be done as per Approved rate &amp; Agency of SHSB)</t>
  </si>
  <si>
    <r>
      <t xml:space="preserve">JSY Adminstrative Expenses:An amount of </t>
    </r>
    <r>
      <rPr>
        <b/>
        <sz val="16"/>
        <rFont val="Arial Narrow"/>
        <family val="2"/>
      </rPr>
      <t xml:space="preserve">Rs 150.00 lakh  </t>
    </r>
    <r>
      <rPr>
        <sz val="16"/>
        <rFont val="Arial Narrow"/>
        <family val="2"/>
      </rPr>
      <t>is being demanded @ Rs 2000 Per block per month towards meeting the JSY administrative expenses (Stationaries/Photocopies of PW documents etc)
(Details Annexued)</t>
    </r>
  </si>
  <si>
    <r>
      <rPr>
        <b/>
        <sz val="16"/>
        <rFont val="Arial Narrow"/>
        <family val="2"/>
      </rPr>
      <t>Continued Activity</t>
    </r>
    <r>
      <rPr>
        <sz val="16"/>
        <rFont val="Arial Narrow"/>
        <family val="2"/>
      </rPr>
      <t xml:space="preserve">- Annual Review Meeting on AMB at state level @1,00,000/meeting = 1 meeting* Rs. 1,00,000 = Rs. 1,00,000/-
Annual Review Meeting on AMB at district level @15,000/meeting= 1 meeting* 38 districts* Rs. 15,000 = Rs. 5,70,000/-
</t>
    </r>
    <r>
      <rPr>
        <b/>
        <sz val="16"/>
        <rFont val="Arial Narrow"/>
        <family val="2"/>
      </rPr>
      <t>Total cost for State review meeting + District review meetings Rs. 6,70,000/-</t>
    </r>
  </si>
  <si>
    <r>
      <t xml:space="preserve">Activiy :-1 
For, Confrences, meetings &amp; workshops Rs. 2  lakh
</t>
    </r>
    <r>
      <rPr>
        <b/>
        <i/>
        <sz val="16"/>
        <rFont val="Arial Narrow"/>
        <family val="2"/>
      </rPr>
      <t>Activity :- 2</t>
    </r>
    <r>
      <rPr>
        <sz val="16"/>
        <rFont val="Arial Narrow"/>
        <family val="2"/>
      </rPr>
      <t xml:space="preserve">
For, Monitoring &amp; Supervisions @ Rs. 2 lakh</t>
    </r>
  </si>
  <si>
    <r>
      <rPr>
        <b/>
        <sz val="16"/>
        <rFont val="Arial Narrow"/>
        <family val="2"/>
      </rPr>
      <t>Statutory Audit (it's a continuous activity).</t>
    </r>
    <r>
      <rPr>
        <sz val="16"/>
        <rFont val="Arial Narrow"/>
        <family val="2"/>
      </rPr>
      <t xml:space="preserve"> 
As per GOI, it's mandatory to conduct statutory audit of utilization of Grant received from governments, every year. So in this context, CA Firms need to be hired in FY: 2026-27 to carry out the statutory audit of SHSB and all IAs across Bihar. 
Further, as per past trend, an average annual statutory audit cost will be incurred Rs.4,48,400 (inclusive of GST).                                                                                                                                                                                                                                                                                                                                                                                                                                                                                                                       
Statutory audit fee for FY 2023-24, FY 2024-25 &amp; FY 2025-26 will also have to be paid, that is Rs.4,48,400 x 3 = Rs.13,45,200  (inclusive of GST)
</t>
    </r>
    <r>
      <rPr>
        <b/>
        <sz val="16"/>
        <rFont val="Arial Narrow"/>
        <family val="2"/>
      </rPr>
      <t>Total Cost for 4 Years (13,45,200+4,48,400=17,93,600)</t>
    </r>
    <r>
      <rPr>
        <sz val="16"/>
        <rFont val="Arial Narrow"/>
        <family val="2"/>
      </rPr>
      <t xml:space="preserve">
</t>
    </r>
    <r>
      <rPr>
        <b/>
        <sz val="16"/>
        <rFont val="Arial Narrow"/>
        <family val="2"/>
      </rPr>
      <t>Concurrent Audit (it's a continuous activity):</t>
    </r>
    <r>
      <rPr>
        <sz val="16"/>
        <rFont val="Arial Narrow"/>
        <family val="2"/>
      </rPr>
      <t xml:space="preserve">
As per GOI, it's mandatory to conduct concurrent audit of utilization of Grant received from governments, every year. 
The Auditors need to carry out vouching of 100% transactions of all IAs across Bihar.
SHSB hires assignment wise CA Firms through open competitive tender process.
So in this context, CA Firms need to be hired in FY: 2026-27 to carry out the concurrent audit of SHSB and all IAs across Bihar. 
An estimated annual concurrent audit cost will be (Budget: Rs.41,18,000 + 18% GST = Rs.48,59,240)
Concurrent audit fee for FY 2023-24 &amp; FY 2024-25 will also have to be paid, that is Rs.1,40,90,311 x 2 = Rs.2,81,80,622  (inclusive of GST) </t>
    </r>
    <r>
      <rPr>
        <b/>
        <sz val="16"/>
        <rFont val="Arial Narrow"/>
        <family val="2"/>
      </rPr>
      <t>Total (48,59,240+2,81,60,622=3,30,39,862)</t>
    </r>
    <r>
      <rPr>
        <sz val="16"/>
        <rFont val="Arial Narrow"/>
        <family val="2"/>
      </rPr>
      <t xml:space="preserve">
</t>
    </r>
    <r>
      <rPr>
        <b/>
        <sz val="16"/>
        <rFont val="Arial Narrow"/>
        <family val="2"/>
      </rPr>
      <t>Web-based Accounting Service: (New Activity)</t>
    </r>
    <r>
      <rPr>
        <sz val="16"/>
        <rFont val="Arial Narrow"/>
        <family val="2"/>
      </rPr>
      <t xml:space="preserve">
Post implementation of SNA-Sparsh at all IAs across Bihar, it's mandatory to hire web-based accounting software services to -
a. ensure continuity of financial operations
b. maintain compliance with statutory and audit requirements
c. support financial transparency and standardized reporting
d. enhance operational efficiency
e. data back up, security and disaster preparedness
Hiring of web-based Accounting Software service for SHSB and other IAs across Bihar (Budget: Rs.1,125*1,011 Locations*12 months + 18% GST = Rs.1,61,05,230)
License renewal of web-based accounting software (Budget: 702 Locations x Rs.4,500 + 18% GST = Rs.37,27,620) Total Cost-(1,61,05,230+37,27,620=1,98,32,850)
</t>
    </r>
    <r>
      <rPr>
        <b/>
        <sz val="16"/>
        <rFont val="Arial Narrow"/>
        <family val="2"/>
      </rPr>
      <t>Grand Total (17,93,600+3,30,39,862+1,98,32,850=5,46,66,312)</t>
    </r>
  </si>
  <si>
    <t>RBSK at Facility level including DEIC-Infra New
For the Financial Year 2026–27, the State is proposing to expand DEIC services in 10 more Districts. 
As per DPR provided by Bihar Medical Services &amp; Infrastructure Corporation Limited (BMSICL): 
Cost for Scheduled Items i.e. Civil works = Rs. 1,84,34,905/- &amp; under Non-Scheduled items i.e. All types of Furniture: Table, chair, Examination Table, Wooden Racks, Almirah, Ceiling fans, Kids Play Equipment &amp; Flooring, Split AC, Acoustic Panel, Pantry Equipment, etc. is Rs. 36,94,195/-. The Total Construction cost of 1 DEIC is Rs. 2,21,29,100/- (Rs.1,84,34,905 + Rs. 36,94,195).
The total construction cost for 10 DEICs will be:  10 × Rs. 2,21,29,100 = Rs. 22,12,91,000/-. For the FY 2026-27.
State is proposing 80% of the total cost i.e. 17,70,32,800. Remaining 20 % cost will be demanded in FY 2027-28.
Note: State requires administrative approval for construction of all New Proposed 10 DEICs.</t>
  </si>
  <si>
    <t>Gynecologist,staff Nurse,Peadiatrics,Nursing tutor,Medical officer</t>
  </si>
  <si>
    <t>Capacity Building of District Appropriate Authorities &amp; Members of District Advisory Committee.</t>
  </si>
  <si>
    <t>District Appropriate Authorities &amp; Members of District Advisory Committee.</t>
  </si>
  <si>
    <t>NHM Staffs,  District Appropriate Authority &amp; members of District Advisory Committee.</t>
  </si>
  <si>
    <t>50 (Per Batch)</t>
  </si>
  <si>
    <t>1 Day</t>
  </si>
  <si>
    <t>For better understanding and smooth functioning of PC&amp;PNDT Act its essential to organise a workshop on PC&amp;PNDT Act for District Appropriate Authorities &amp; Members of District Advisory Committee.
TOTAL - Rs. 5.70 lacs</t>
  </si>
  <si>
    <t>Training of Public Prosecutors</t>
  </si>
  <si>
    <t xml:space="preserve">Public Prosecutors </t>
  </si>
  <si>
    <t>Resource Persons from Mohfw +NHM Staffs</t>
  </si>
  <si>
    <t>25 (Per Batch)</t>
  </si>
  <si>
    <t xml:space="preserve">For better understanding of PC&amp;PNDT Act,How to file a case,procedure of search &amp; seizure  and smooth functioning of PC&amp;PNDT Act its essential to train prosecution officers  on PC&amp;PNDT Act on regular interval of time.
Total amount - Rs. 3.10 lacs
</t>
  </si>
  <si>
    <t>Training of Judicial Officers</t>
  </si>
  <si>
    <t>Judicial Officers</t>
  </si>
  <si>
    <t>Resource persons from Mohfw+ NHM staffs</t>
  </si>
  <si>
    <t>To sensitize Judicial Officers and other stakeholders dealing with PC&amp;PNDT Act 1994 in compliance of the Hon'ble Supreme Court's order dated-14.03.18 in Special Leave Petition © Nos 16657-16659 of 2016.
Total amount -  Rs. 4.20 Lacs</t>
  </si>
  <si>
    <t>Capacity Building of Lab Technicians and Lab staffs</t>
  </si>
  <si>
    <t>LTs and Lab staffs</t>
  </si>
  <si>
    <t>District level</t>
  </si>
  <si>
    <t>12 lakh Fund proposed for 1 day training of LTs and Lab Staffs of each block (38 districts+9MCH) &amp; 3 Lakhs for State training of LTs from DH &amp; MCH</t>
  </si>
  <si>
    <t>Capacity Building of MO, Pharmacist, District Nodals, Data Operator &amp; STD Counsellor</t>
  </si>
  <si>
    <t>MO, Pharmacist, District Nodals, Data Operator &amp; STD Counsellor</t>
  </si>
  <si>
    <t>2nd quarter</t>
  </si>
  <si>
    <t>State level</t>
  </si>
  <si>
    <t>12 lakh Fund proposed for 1 day training for each cadre (District Nodal Officers, MO, Peer Support, LT, DEO, Pharmacist) for attending State level training &amp; for State level arrangements</t>
  </si>
  <si>
    <t>Training of PMOAs</t>
  </si>
  <si>
    <t>Ophthalmic Assistant</t>
  </si>
  <si>
    <t>NHM &amp; Regural</t>
  </si>
  <si>
    <t>Q-I</t>
  </si>
  <si>
    <t>24-25</t>
  </si>
  <si>
    <t>25-26</t>
  </si>
  <si>
    <t>Budget Approved 2025-26</t>
  </si>
  <si>
    <t>Expenditure Jan2026</t>
  </si>
  <si>
    <t>% expenditure Vs Approved Budget 2025-26</t>
  </si>
  <si>
    <t>% Exp .Y 2024-25</t>
  </si>
  <si>
    <t>Increase /Decrease Budget Proposed budget Vs Approved Budget 25-26</t>
  </si>
  <si>
    <t>% increase /DecreaseProposed budget Vs Approved Budget 25-26</t>
  </si>
  <si>
    <t>We proposed budget for One PPI Operational cost which includes Marker pen, training, and also requesting fund for CVT, Flood, Shravani Mela, Chhath Puja, Sonepur Mela, Holi activity etc. which comes out to be Rs 3,57,20,327/-
C) IEC for PPI round:-
Printing of IEC Materials with vaccinator Apron etc for One round= 1,46,94,598/- Lakhs
Total Fund Requirement is (A+B+C= 173185075+35720327+ 14694598=22,36,00,000)
( we propose fund for one  PP Operational cost ,   Marker pen, training, CVT, Flood, Shravani Mela, Chhath Puja, Sonepur Mela, Holi activity IEC for one round etc. which comes out to be Rs 22,36,00,000-/-)
Due to envelop constrain :In the above budget, State has proposed for one round   PP only.  In case more round will be planned by GoI then more budget will be requested accordingly.</t>
  </si>
  <si>
    <t>1.Publicity through advertisements, web ads, radio audio spots, TV video spots, and displays at cinema halls, railway stations, etc. for PC&amp;PNDT Act and IVF (Rs. 17.20 Lakhs).
2. Nukkad Natak for community awareness at identified locations based on Sex Ratio at Birth (Rs. 21.73 Lakhs@Rs. 5560 per show/per day).
3. Display Board upto District level (Rs. 1.06 lakh).
The budget Proposed-Rs. 17.20+21.73+1.06=39.99 Lakhs)
Budget breakup is attached as Annexure_RCH.</t>
  </si>
  <si>
    <t>Printing of recording and reporting formats, cards, registers, and IEC/BCC materials for SNCU, MNCU, NBSU, NBCC, NSSK, and IEC/BCC materials for MusQan, FPC modules, Newborn Week etc. is proposed.
A total budget of Rs. 88.00  lakhs is proposed.
Budget breakup is attached as Annexure_RCH.</t>
  </si>
  <si>
    <t xml:space="preserve">IEC/BCC and IPC activities (including nukkad natak, miking through e-rickshaws/autos in Panchayat areas, organization of RI Rs. 100.78/- lakhs. Rs. 100.78/- lakhs.
Printing of RI reporting formats/registers and training modules for approximately 31.46 lakh beneficiaries: Rs.622.8 lakh @ Rs. 20/- per beneficiaries. e.g. 622.80 + 100.78 = 723.58/- </t>
  </si>
  <si>
    <t>Fund proposed @10,000/distric (total: 38 districts)  for IEC &amp; awareness on any emergency or remerging diseases.</t>
  </si>
  <si>
    <t>LCDC Special plan for high endemic districts (IEC, Banner Posters &amp; Printing of formats) Rs 61,43,500.</t>
  </si>
  <si>
    <t>Proposed IEC Activities for Viral Hepatitis Day: A total of Rs.15 lakh is proposed for IEC activities at the State and District levels. The breakup is as follows: 1. State-level activities: Marathon &amp; rally, including media coverage – Rs.3.60 lakhs. 2. 7.6 lakhs Awareness drives at selected sites in 38 districts and selected blocks – Rs.0.20 lakh per district. 3. 3.8 lakh IEC campaign &amp; media coverage at district level: Rs.0.10 lakh per districts.</t>
  </si>
  <si>
    <t>32 Lakhs proposed for IEC activities like display of banners and posters at each Health Facilty and for Rabies Awareness Week and for organizing Zoonosis Day  @0.78 Lakh/district &amp; 2 Lakh for the State.</t>
  </si>
  <si>
    <t>Budget Proposed for IEC/Health Promotion Activities for SDHs &amp; CHCs
A total of Rs. 21.80 lakh is proposed for IEC and concerned activities at 543 SDHs and CHCs at the rate of Rs. 4015 per facility.
Budget Break up: 543 × Rs.4015 = Rs. 21.80 lakhs.</t>
  </si>
  <si>
    <t xml:space="preserve">Proposed Budget for IEC/BCC Activities for UPHCs and UHWC
1. IEC/BCC for UPHCs: Rs.1,00,000 per UPHC for printing, publicity, branding, audio/video, digital etc. for 110 UPHCs.
Rs. 1,00,000 × 110 = Rs.1,10,00,000/-
2. IEC/BCC for UHWC: Rs. 25,000 per  UHWC for printing, publicity, branding, audio/video, digital etc.  for 167 UHWCs.
Rs. 25,000 × 167 = Rs.41,75,000/-
Grand Total Rs.1,10,00,000+41,75,000=1,51,75,000/- </t>
  </si>
  <si>
    <t>Proposed Budget for IEC &amp; Printing Activities for Blood-Related Programs
1. Audio/Video Broadcasting on various media &amp; Advertisement in Newspapers: For World Thalassemia Day, Hemophilia Day, World Blood Donors Day, etc. – Rs. 10 lakhs.
2. Printing of IEC Materials: Pamphlets, Posters, Banners, and Other Materials – Rs. 15 lakhs.
3. Printing of Registers &amp; Formats: For Blood Centers and Day Care Centers – Rs. 15 lakhs.
Total Proposed Budget: Rs. 40 lakhs.</t>
  </si>
  <si>
    <t xml:space="preserve">Mega Health Camp at State Level </t>
  </si>
  <si>
    <t>To organize a large scale state level health camp aimed at providing information and raising awareness among the the people about various health schemes and services including a comprehensive display of all facilities, equipment, and services etc. This camp will provide an opportunity to the general public to see a model of all health services/facilities at one place, benefiting the masses.</t>
  </si>
  <si>
    <r>
      <t xml:space="preserve">Proposed Mass / Mid media / IPC Activities under World Population Day and Vasectomy Fortnight
IEC activities under World Population Day and Vasectomy Fortnight are proposed to be conducted at least 2 times in a year. 
Further, for specific communication during  World Population Day and Vasectomy Fortnight,. Mass Media/MId media &amp; IPC activities are proposed at Rs.25.00 lakhs per drive, amounting to a total of </t>
    </r>
    <r>
      <rPr>
        <b/>
        <sz val="12"/>
        <color theme="1"/>
        <rFont val="Arial Narrow"/>
        <family val="2"/>
      </rPr>
      <t xml:space="preserve"> Rs.50 lakhs</t>
    </r>
  </si>
  <si>
    <r>
      <t xml:space="preserve">Printing and display of Posters/Banners and Hoarding Banner/Flex Banners, Preparation and Distribution of prior intimation cards, Miking during IRS activities and Printing of line list registers, cards, and other related formats. </t>
    </r>
    <r>
      <rPr>
        <sz val="12"/>
        <rFont val="Arial Narrow"/>
        <family val="2"/>
      </rPr>
      <t xml:space="preserve">Two round House to House Case Search by ASHA, IEC and Miking.
Rs. 112.00 </t>
    </r>
    <r>
      <rPr>
        <sz val="12"/>
        <color theme="1"/>
        <rFont val="Arial Narrow"/>
        <family val="2"/>
      </rPr>
      <t>Lakhs budget propsoed.</t>
    </r>
  </si>
  <si>
    <r>
      <t xml:space="preserve">1) IEC/BCC(Mass Media, Outdoor Media (Miking etc.)-Rs. 11.40 Lakhs@Rs. 2000 per PHC. 
2) School Quiz upto PHC level twice (Rs. 5.70 Lakhs), Health Camp (Rs. 1.90 Lakhs), SLAC (Rs 5000  per district-Rs. 6.27 lakhs), State level awareness activities (Rs. 10 lakhs) and Advocacy Meeting (Rs. 1.90 Lakhs) for leprosy awareness, Total Rs.  25,77,000.
3. Printing  of  Formats for SLAC (Per PHC@Rs. 1500 &amp; for State Rs. 3 Lacs) - Rs. 15,16,000.10
</t>
    </r>
    <r>
      <rPr>
        <b/>
        <sz val="12"/>
        <color theme="1"/>
        <rFont val="Arial Narrow"/>
        <family val="2"/>
      </rPr>
      <t>Total=11,40,000+25,77,000+15,16,000=Rs. 53,33,000.00</t>
    </r>
  </si>
  <si>
    <t>Proposed Budget for IEC Activities for Snakebite Awareness
A total of Rs.19 lakh is proposed for IEC activities concerned to Snakebite Awareness Day, including banners, posters, camps, and other awareness activities etc..
Proposed Budget :
District-level: Rs.50,000 × 38 districts = Rs.19 lakhs.</t>
  </si>
  <si>
    <t xml:space="preserve">a) 1 state level review meeting with DEIC Manager-cum-Coordinator = ₹ 1,21,900 /-
b) 2 District level semi-annually review meeting of Mobile Health Team.@ Rs.4184.21 x 76 Meetings (38x2) = Rs. 3,18,000/-
c) Mobility Support for RBSK Coordinators@15,000 x 38 x2 months= Rs. 68,40,000/-
d) Laptop for 23 District Coordinators–RBSK &amp; 9 Hospital Coordinators @ ₹50,000 per unit/-.
Total: ₹50,000 × 32 = ₹16,00,000/-. </t>
  </si>
  <si>
    <t xml:space="preserve">Primary care psychiatry training </t>
  </si>
  <si>
    <t>medical officers and nurses</t>
  </si>
  <si>
    <t>Both                      (regular doctors and nurses)</t>
  </si>
  <si>
    <t>50-55</t>
  </si>
  <si>
    <t>1st/2nd</t>
  </si>
  <si>
    <t>Procurement of bag is required  for Bio Medical  waste management for each session per month @ 10/- per site. This amount is for items viz. Bags for waste disposal, zipper bag, plastic jar &amp; marker pen for mentioning date/time details after opening the vaccine vials. 
Fund requirement is (No. of Session Sites  X 10 X 12 ) i.e. 121995 X 10 X 12= Rs 1,46,39,400/-</t>
  </si>
  <si>
    <t>a)Alternate vaccine delivery system  :-
 hard to reach areas @ Rs. 200/- per session for 32658 sessions per month i.e. 32658 X200 X12) = 7,83,79,200/-
Alternative vaccine delivery sysytem in very Hard to Reach area through boat/tractor @ Rs.450/- per session per month for 2744 session site i.e. 2744 X 450 X 12 = Rs 1,48,17,600/- 
Alternative Vaccine Delivery in other areas @ Rs.125/- per session for 86593 session sites i.e. 86593 * 125* 12 = Rs 12,98,89,500/-
Total for AVD :78379200 + 14817600 + 12,98,89,500 = 22,30,86,300/-
b)GoI approves Budget for this head @ 250000/- each units  e.g. 1 SVS + 38 DVS +13 RVS = 52 units
250000 X 52 = Rs 1,30,00,000/-
c) Cold chain maintenance :-
1. Maintenance cost of 38 Vaccine Van Maintenance @ Rs 50000/-
(Vaccine vans supplied by GoI are more than 10-11 years old so their repair &amp; maintenance require more fund and also some vehicle registration is required to be renewed from transport department office)= Rs 19,00,000/-
2. (a) 13 RVS @ Rs. 75000
(For POL for generator, repair &amp; maintenance of WIC/WIF and related items etc.)=(Rs 75000 X 13)= Rs 9,75,000/-
(b) 1 SVS @ Rs. 4,60,000 (POL for generator, repair &amp; maintenance of WIC/WIF and related items)
3. 38 DVS @ Rs. 20000
(This fund is required for proper maintenance of DVS) = Rs 7,60,000/-
4. 740 CCP @ Rs.1000
(For Repair &amp; maintenance of electrical/non electrical at CCP)= Rs 740 X 1000 = 7,40,000/-
Total Fund Required : (1+2+3+4) = Rs 48,35,000/-
d).Mobility Support for Cold Chain Technician (CCT) &amp; Incentive for CCH shifted from PM &amp; E
1. DSA/Mobility of CCT are as per details mentioned below:
(a)  Mobility Support (for travelling within the district)
No. of CCT*Rate per KM*Maximum KM per month*No. of Months 39*6*1000*12=Rs 28,08,000/-
(b) DSA Support (for travelling outside the district). This is required for sending CCT to various districts where position is vacant and also some time for major repair of equipments or shifting of WIC/WIF as per need.
12 Days per month*Rate per day*No. of Months 
12*1000*12=Rs 1,44,000/-
Total (a+b) = 2808000 + 1,44,000 = Rs 29,52,000/-
2. Cold Chain Handler Incentive :-
Presently there are 740 CCP but we are in process of increasing the no. of CCP in coming days so accordingly fund is being proposed.
740 CCP X 12X1000= Rs 88,80,000/-
Total Fund Required : (1 + 2) i.e. Rs 29,52,000 + Rs 88,80,000= Rs 1,18,32,000/-
e) Procurement of Spare Parts for Maintenance of CCE under UIP
Addition of Norms for procurement of spare parts for maintenance of CCE under UIP vide GoI letter No. Y-11011/01/2018-IMM-Part(4) dated: 19.01.2026
Budget for this is being proposed aa per details mentioned below:
A) SVS/RVS @ Rs 150000/-
B) 38 DVS (including its CCP) @ Rs 100000 *38= Rs  38,00,000/-
Total- Rs 1,50,000 + Rs 38,00,000= Rs 39,50, 000/-
f). For consolidation of micro plans at block level
Rs.1000/- per Planning Unit + Rs 2000/- for HQ
i.e. (1000 X 742) + (2000 X 38)= 742000+76000= Rs 8,18,000
g) During NPCC meeting in principal approval for  field monitors has been given for one year followed by recruitment by state. There are 304 FMs are working for strengthen immunization and VPD surveillance.&amp; at present there are 584 planning unit (Rural +urban) for RI and VPD surveillance,  therefore required 584 FMs. Total fund requirement is Rs. 3371.94/- lakhs. Annexure attached.
 Grand Total: (a+b+c+d+e+f+g)
= 5698.39/- Lakhs</t>
  </si>
  <si>
    <t>VPD &amp; AFP etc. funds are  requested through IDSP Cell, SHSB
a) AEFI investigation/ causality assessment /case study activity is being  done by faculty/consultant of AIIMS &amp; other Institutions,  with concerned districts DIOs. This fund is being transfer to AIIMS, Approx. 10 assessment held in the year, hence a lumpsum of  Rs.380000/- requested
b) This fund is required for Central level AEFI meeting, TA/DA for AEFI members movement etc. Lumpsum 1,00,000/-
Total : (a+b) = 380000+100000= 4,80,000/-</t>
  </si>
  <si>
    <t>a) (As per GoI Norms)
For meeting of district level officer and other personnels like CMO/DIO/CCO/CCT, VCCM, DVSM, RVSM etc. (Rs 1500/- per person for 3 persons X4X38=Rs 6,84,000/-)
b) (As per GoI Norms) Quarterly review meetings exclusive for RI at district level with Block Mos, CDPO and stake holders etc. Participants from 534 Blocks @ 5 Participants from each facility. (Fund calculation: Rs 150X5personX534X2 times i.e.150X5X534X2=8,01,000/-)
Quarterly Review : 6.84+8.01=14.85/-
c) Mobility Support for Supervision at State level
Rs. 5.40/- lakhs
d) Mobility Support for supervision for district level officers.
For District Immunization Officer mobility/supervision in the field through vehicle fund is being proposed @ Rs. 36,000/- PM (it is at the same rate at which fund has been approved by GoI in FY 2024-26) 
Fund requirement:
36000 X 12 X 38 DIOs/Dist. Officials = Rs 1,64,16,000/-
Mobility Support Fund : 5.40+164.16 = 169.56/-
e) Consumables for computer including provision for internet access for strenthening R.I.
as per GoI Norms for stationery/consumble items e.g. Printer Cartridge etc. 1000/- per unit per month e.g. 
Rs. 1000 X 52 units (38 dist.+13+RVS+1 SVS)X 12 = Rs 6,24,000/-
Total Fund Required: 22.86+169.56+6.24= 198.66/- Lakhs</t>
  </si>
  <si>
    <t>Printing Costs of Various Items
1. State-level printing: For uniformity of formats, etc. – Rs.33.82 lakh
2. District-level printing: Various daily-use formats – Rs.2,000 × 534 blocks = Rs. 10.68 lakhs
Total Proposed Cost: Rs.44.50 lakhs.</t>
  </si>
  <si>
    <t>IEC &amp; Printing –
Rs. 10,000/- per district for awareness generation activities for IDD Day, including rally, radio jingle, hoarding/hoarding banner, flex banner, posters, leaflets, etc. as required.
(All State-level activities will be organized at SHSB and PMCH, Patna. For this Rs.-3.40 Lakhs proposed).
Total Budget Proposed:
Rs. 7,60,000/- (Rs. 20,000 × 38 districts) + Rs. 3,40,000/-
= Rs. 11,00,000/-
The detailed budget break-up is enclosed as Annexure_RCH.</t>
  </si>
  <si>
    <t>Proposed Budget for Social Media Management of Health.
A total budget of Rs.47.20 lakh is proposed for social media management at Rs.3.93 lakh per month for a period of 12 months, covering all health programs rolled out under NHM, NUHM, and State initiatives.
The budget will support content creation (Static, animated, shorts, GIF, Short video, reels etc.) and posting, development of testimonials, beneficiary stories, success stories, monitoring, and engagement on official social media platforms to promote health awareness campaigns, program updates, and community service messages.</t>
  </si>
  <si>
    <t>Q.A</t>
  </si>
  <si>
    <t>Nikshay Poshan Yojana (NPY) for Drug Sensitive TB Patients 
1. Public Sector- NPY for 70000 Notified TB Patients @ Rs 6000 = Rs 4200.00 lakh
2. Private Sector – NPY for 90000 Notified patients @ Rs 6000 = Rs 5400.00 lakh
B. NPY for 3958 DRTB Patients @ Rs. 12000 = Rs. 474.96 Lakh.</t>
  </si>
  <si>
    <t xml:space="preserve">A. PP/NGO Support
Pretreatment evaluation of DRTB patients for test not available at District Hospital @ Rs 1.0 lakh * 38 District = Rs 38.00 Lakh
B. PPSA
1. For 140000 TB Patients Notification @ Rs 2245= Rs 3143.00 Lakh
C. Multisectoral Collaboration Activities
1. State level @ Rs 25000 * 2 times = Rs 0.50 lakh
2. District Level @ Rs 5000 * 2 times * 38 District = Rs 3.8 lakh </t>
  </si>
  <si>
    <t>Capacity Building including Training</t>
  </si>
  <si>
    <t>Both (NHM/ NUHM)</t>
  </si>
  <si>
    <t xml:space="preserve">As per the avaialability of the members/ staffs/ officials </t>
  </si>
  <si>
    <t xml:space="preserve">Max 35 to 40 participants  at district &amp; block level </t>
  </si>
  <si>
    <t xml:space="preserve">Once in a year (Mostly prior to the MDA Campaign in all districts) </t>
  </si>
  <si>
    <t xml:space="preserve">One day training at district &amp; block level is goingon under ELF program. </t>
  </si>
  <si>
    <t>Physical Meeting (offline)</t>
  </si>
  <si>
    <t xml:space="preserve">State/ District/ Block </t>
  </si>
  <si>
    <t>Special Training/Sentization of district/PHC level officers on ELF is required at the district level for which Rs. 3800/-  per IUs (Rural &amp; Urban both) may be provisioned.
• Training of Para-medical workers and lab. technicians at district level are very essential on MDA, Morbidity Management and LF microscopy (for technicians) for which Rs. 3200/-  per IUs (Rural &amp; Urban both) may be provisioned (utilized For TA &amp; DA Also)
• Training of Drug distributors (ASHAs, volunteers etc.) is crucial for Annual Mass Drug Administration and is given every year to sensitize them. Number of such drug distributors may be worked out and Rs. 200 for each participant during training of Drug distributors may be provisioned. (At district level)
• Night blood survey training Rs. 1200/-  per IUs (Rural &amp; Urban both).
• CHO Training Rs. 3800/-  per IUs (Rural &amp; Urban both) .
• MMDP Training Rs. 3800/-  per IUs (Rural &amp; Urban both) at district and block level. 
Note- 1. Honorarium for Training Facilitator @500/- per IUs (Rural &amp; Urban both) for 2 sessions 4 persons.
 2. For District level activities the budget should be utilized at district level.
 3. For IUs level activities the budget will be utilized by the IUs (Urban &amp; Rural both).</t>
  </si>
  <si>
    <t>Case detection &amp; Management for Leprosy Case detection campaign (LCDC) Special plan for high endemic districts Capacity building.</t>
  </si>
  <si>
    <t>ACMOs, MO, MOIC, DNT, PMW, ASHA, Male Volunteers, Anganwadi</t>
  </si>
  <si>
    <t xml:space="preserve">State= 1 </t>
  </si>
  <si>
    <t>Sate Level = 125</t>
  </si>
  <si>
    <t>3rd Qtr</t>
  </si>
  <si>
    <t>State Level= 1day training.</t>
  </si>
  <si>
    <t>State Level: Offline/ Online.</t>
  </si>
  <si>
    <t>Sate</t>
  </si>
  <si>
    <t xml:space="preserve"> LCDC Special plan for high endemic districts Capacity building from district level ( ACMOs, MO, DNT)                          1. Lunch at Rs 400 per person and a hall and folder @ Rs 100000 will beretained  at the State level= Rs 145600.                                                          2. TA/DA= 400 * 2 persons/300*1 Person will be given at the district level= Rs 41800</t>
  </si>
  <si>
    <t xml:space="preserve"> MOIC, DNT, PMW</t>
  </si>
  <si>
    <t xml:space="preserve"> District Level= 38</t>
  </si>
  <si>
    <t xml:space="preserve"> PHC= Per PHC 3 persons.</t>
  </si>
  <si>
    <t xml:space="preserve">Distrct level= 1 Day training. </t>
  </si>
  <si>
    <t xml:space="preserve"> Distrct level= Offline..</t>
  </si>
  <si>
    <t xml:space="preserve"> LCDC Special plan for high endemic districts Capacity building MOIC, DNT, PMW/NP, BCM ASHA) TA/DA= 400* 1person and 300* 2person= Rs 570000 will be given at the district level. Refreshment @ Rs 70per person= 119700 will be given at the district level.</t>
  </si>
  <si>
    <t>ASHA, Male Volunteers, Anganwadi</t>
  </si>
  <si>
    <t xml:space="preserve"> PHC Level= Based ASHA and Male Volunteers.</t>
  </si>
  <si>
    <t>PHC Level : Total number ASHA and Male Volunteer.</t>
  </si>
  <si>
    <t xml:space="preserve"> PHC Level= 1 Day training.</t>
  </si>
  <si>
    <t xml:space="preserve"> PHC Level= Offline.</t>
  </si>
  <si>
    <t xml:space="preserve"> LCDC Special plan for high endemic Capacity building at the PHC level  ASHA, Male Volunteers, Anganwadi) Rs 1,10,38,800.</t>
  </si>
  <si>
    <t>Training of Medical officers and Nodal persosn at the PHC level</t>
  </si>
  <si>
    <t>ACMO, Medical Officers,NMA,PT</t>
  </si>
  <si>
    <t xml:space="preserve">Sate Level = 125, </t>
  </si>
  <si>
    <t>2nd Qtr onwards.</t>
  </si>
  <si>
    <t>State Level 1-day training.</t>
  </si>
  <si>
    <t>Sate Level: Offline/ Online.</t>
  </si>
  <si>
    <t>1. Lunch, hall and folder @ Rs 100000 will be retained at the State level.                                                       2. TA/DA= 400 * 2 persons/300*1 Person will be given at the district level= Rs 41800</t>
  </si>
  <si>
    <t xml:space="preserve"> Medical Officers</t>
  </si>
  <si>
    <t xml:space="preserve"> District level= 30 per batch  Mos ) </t>
  </si>
  <si>
    <t>Distrct level= Offline.</t>
  </si>
  <si>
    <t>MOs Training at the district level, including TA/DA and refreshment.</t>
  </si>
  <si>
    <t xml:space="preserve">NMA,PT,PMW </t>
  </si>
  <si>
    <t>District Level= 38 (NPs)</t>
  </si>
  <si>
    <t xml:space="preserve"> District level=  30 per batch (NPs) X 38 districrs</t>
  </si>
  <si>
    <t xml:space="preserve"> Distrct level= Offline</t>
  </si>
  <si>
    <t>PHC Nodal Persons  Training at the district level, including TA/DA and refreshment.</t>
  </si>
  <si>
    <t>ASHA Sensitization</t>
  </si>
  <si>
    <t>Per batch 30 persons</t>
  </si>
  <si>
    <t>PHC Level= 1 day sensitization</t>
  </si>
  <si>
    <t>PHC Level= Offline</t>
  </si>
  <si>
    <t>ASHA sensitisation rerfershment @ Rs 100 per person</t>
  </si>
  <si>
    <t>110 (F)</t>
  </si>
  <si>
    <t>State Level Residential Training on NP-NCD for Program Management Unit</t>
  </si>
  <si>
    <t>NCDO, DPM, FLC, DPC, Urban Consultant,</t>
  </si>
  <si>
    <t>2nd Qtr</t>
  </si>
  <si>
    <t>District Level Orientation of MOs on implementation of STEMI &amp; Stroke</t>
  </si>
  <si>
    <t xml:space="preserve">MOs (CHC, SDH, RH, UPHC Polyclinic- Spokes), BHM &amp; SN/ technicians (Trained for preparing patient/ taking ECG) </t>
  </si>
  <si>
    <t>76 (02 per district)</t>
  </si>
  <si>
    <t>30-35</t>
  </si>
  <si>
    <t xml:space="preserve">District Level Training on NP-NCD on Comprehensive Primary Health Care and Continuum of Care (Health Promotion, NCD Prevention, Screening, Treatment, Referral, Follow Ups etc.) </t>
  </si>
  <si>
    <t>MO &amp; Staff Nurses(CHC, SDH, RH, Block PHCs, NCD Clinic)</t>
  </si>
  <si>
    <t>76 (2 per district)</t>
  </si>
  <si>
    <t>District Level Training on NP-NCD for Service Providers</t>
  </si>
  <si>
    <t xml:space="preserve">Staff Nurse (All NCD Clinics &amp; UPHC), CHO &amp; In-charge CHO (Staff Nurse) </t>
  </si>
  <si>
    <t>181 (4-5 per district)</t>
  </si>
  <si>
    <t>3rd Qtr &amp; 4th Qtr</t>
  </si>
  <si>
    <t>TA &amp; DA of STO, CDO, MODTC, Contractual Staff and other regular staff at State TB Cell,  STDC, IRL, C&amp;DST lab, DTC &amp; Medical College for attending the meetings, workshops etc
2. PMDT and TB co-morbidity committee meeting expenditure
3. Review meeting expenditure.Vehicle Operation (POL), Hirinng &amp; Maintenance for STC, STDC, DTC (CDO), STS, STLS, Senior Dots Plus TB HIV Supervisor &amp; DPC
4Stationary /Internet/ Ink/ paper, Core Committee meeting cost
5. Telephone &amp; CUG SIM (Dist. &amp; State)
6. Electricity for C&amp;DST lab, JLNMCH Bhagalpur
7. Helper at DTC</t>
  </si>
  <si>
    <t xml:space="preserve">Laptop of 22 in position District Quality Consultants who had received laptop during their joining, more than 5 years ago. </t>
  </si>
  <si>
    <t xml:space="preserve">HMIS - Internet facility at State Level, Internet facility to 9 RME , 38 DME &amp; 533 BME Asst
1. (a.) Internet Connectivity -The office of State health society, Bihar is fully Wi-Fi enabled campus.  For this, 100 Mbps Internet lease-line connection has been taken from BSNL and  100 Mbps Internet lease-line connection has also been taken from Railtel.The fund of Rs.24.78 Lakh has been proposed for internet connectivity in the office of State Health Society, Bihar. 
(b.) The fund for Internet Connectivity/Data Card facility &amp; maintenance of Laptop/Desktop for all 9 Regional M&amp;E Officers, all 38 District M&amp;E Officers and all 533 Block M&amp;E Asst.-cum-DEOs have also been proposed @ Rs.500/- per month for 12 months (Annual Cost is Rs.34.80 Lakh).  
(c). Other Office Expenditure- Need basis expenditure (Rs.2.00 Lakh per month for 12 month) for other IT related expenses as like email service, domain charges, Security Audit, SSL, Network equipment etc. Total fund proposed: 24 Lakh.
(Hence Total fund proposed (a) + (b) + (c) - : 83.58 Lakh. </t>
  </si>
  <si>
    <t xml:space="preserve"> Asha Incentive -  300000 PPIUCD X Rs 300 and 1500 PAIUCD X Rs 300. 
Total= Rs 904.50 Lakhs</t>
  </si>
  <si>
    <t>Asha Incentive -4 lakhs MPA dose (upto 3rd Dose) X Rs 100 + 100000 4th &amp; above dose @ Rs 200/dose. Total= Rs 600 Lakhs</t>
  </si>
  <si>
    <t xml:space="preserve">1) 745 PPIUCD case X Rs 150/case = 111750
2) 298 PAIUCD case X Rs 150/case = 44700
Total Rs. 156450 </t>
  </si>
  <si>
    <t>Special Activity for 14 days screening of the population</t>
  </si>
  <si>
    <t>Printing of 9 CDR formats and Still Birth training materials for 38 districts is proposed.
A total budget of Rs.13.00 lakh is proposed.
Budget breakup is attached as Annexure_RCH.</t>
  </si>
  <si>
    <t xml:space="preserve">1. Printing of 9 types IMNCI &amp; F-IMNCI Training Manuals for the training of participants:
A total amount of Rs. 22.88 Lakhs is Proposed.
2. Printing of 9 types reporting formats and IEC mateirals etc. of pediatric care.
A total amount of Rs. 6.77 Lakhs is Proposed.
Total Amount=22.88+6.77=29.65 Lakhs
Budget Break up is attached as Annexure_RCH </t>
  </si>
  <si>
    <t>10 Days</t>
  </si>
  <si>
    <t>10 days Integrated ToT of 300 District Trainers 
@Rs. 13,81,150/- X 10 Batches = Rs. 1,38,11,500/- (As per RCH Norms)</t>
  </si>
  <si>
    <t>Ambisome infusion training for MO &amp; GNM</t>
  </si>
  <si>
    <t>Medical Officer and GNM/ANM</t>
  </si>
  <si>
    <t>Specialised State Level training of 176 MO and  176 GNM/ANM from 33 KA Affected districts for AmBisome infusionTraining.</t>
  </si>
  <si>
    <t>A.District Level Orientation-cum-Hands on Training on HMIS &amp; RCH Portal/ANMOL.  The Participants will be CS, Dy. Superintendent, RMEO, HMIS Supervisor, DPM, DMEO, DCM, MOIC, BHM &amp; Block M&amp;E Asst.-cum-DEO. Total participants = 2918 per training for 2 trainings @ Rs.300/- per participants per training. Total fund proposed: 17.51 Lakh. 
B. One Day District Level Orientation to Pvt. Health Facilities to improve reporting of institutional delivery on HMIS @ Rs.66,600/- per District per Batch i.e. - Rs.25,30,800/-</t>
  </si>
  <si>
    <t>JSSK Drugs and consumables:
i) As per HMIS an expected delivery load at Public Health Facilities in FY 2025-26 is 50-52% of ELA (37 lacs) i.e. 19.6 lacs. Based on expenditure a  budget for 85% Deliveries is being proposed i.e. for 1660000 Institutional Deliveries (1600000 normal delivery and 60000 C-section deliveries) for FY 2026-27. 
 Based on the above, the following budget is being proposed:    
(A) Amount for normal delivery - 1412700*350 = Rs.494445000
(B) Amount C-Section- 60000*1600=Rs.96000000.
Total Amount- Rs.494445000+Rs.96000000 =Rs.590400000.
However demand is being made for 75% of the amount which is Rs 442500000</t>
  </si>
  <si>
    <t xml:space="preserve">1.)As per HMIS an expected delivery load at Public Health Care Facilities in FY 2025-26 is 50-52% of ELA (37 lacs) i.e. 19.6 lacs. Based on expenditure a  budget for 85% Deliveries (16.6 lacs) is being proposed
Budget is being proposed for 16,60,000 instituional delivery in FY 2026-27 :  
* Diet will be provided by Didi ki Rasoi (Under JEEVIKA) @150 to the beneficiaries for normal delivery and C-sections conducted at DH, SDH and CHC level.
(i) Amount for normal delivery -1455563*3*150 = Rs. 655003350.
(ii) Amount for C-Section- 60000*7*150=Rs.63000000.
For the Rest of the deliveries below PHC level-
(iii) Amount for normal delivery -144437*3*100 = Rs.43331100.
Total Amount- Rs .655003350+6300000+43331100= Rs. 761334450   
However budget is being demanded for 80% of the amount which is Rs 609067560        
</t>
  </si>
  <si>
    <t>Orientation/Refresher training for the Ophthalmic Assistant. (Amount for the activity - 40 Participants @20000= Rs.800000/-, this amount is required for the complete the batch size for the training as per NPCB&amp;VI Empanalled training institution.</t>
  </si>
  <si>
    <t>Initially fund was proposed by RI Cell for VPD Surveillance. Due to transitioning to IDSP, 81.6 Lakh fund is proposed for workshop at State, Regional &amp; District level  to streamline VPD surveillance activities</t>
  </si>
  <si>
    <t xml:space="preserve">Budget is being proposed for Operational cost  @ 1.11 lakh LMU for 4 LMU
</t>
  </si>
  <si>
    <t xml:space="preserve">Continued Activity: 
Management of IDD Monitoring Lab  Total Cost =1 Lakh
 </t>
  </si>
  <si>
    <t xml:space="preserve">  A. Maintenance State Level 
1. ILR @Rs 10000*2= Rs 0.20 Lakh
2. Binocular Microscope @ Rs 1000*20 = Rs 0.20 Lakh
3. LED Microscope @Rs 2000*10= 0.20 lakh
4. Office Equipment at TBDC Darbhanga, State Drug Store, Darbhanga &amp; IRL @ Rs 1,00,000* 4 sites = Rs 4.00 lakh
5. Printer Cartridges at TB cell @ Rs 4000*12 months= Rs 0.48 Lakh
6. Printer Cartridges at SDS and TBDC @ Rs 4000*12 month= Rs 0.48 Lakh
B. Maintenance District Level 
1. Binocular Microscopes @ Rs 1000 * 736= Rs 7.36 Lakh
2. LED Microscope @ Rs 2000 * 67 = Rs 1.34 Lakh
3. Office equipment @ Rs 25000* 38 DTC Office= Rs 9.50 lakh
4. Refrigerator @ Rs 1000*534 Blocks = Rs 5.34 lakh
5. Office equipment Nodal DR TB centre @ Rs 10000*6=Rs0.60 Lakh
6. NAAT machine battery/UPS @ Rs 25000* 84 machines = Rs 21.0 Lakh
 </t>
  </si>
  <si>
    <t xml:space="preserve">A. Incentive for TPT
1. To Community Volunteer @Rs 250 for TPT completion among 24000 contacts = Rs 60.00 Lakh
 </t>
  </si>
  <si>
    <t xml:space="preserve">Treatment Supporter Honorarium (Other than ASHA) for DR-TB patients
1. To Community Volunteer/family supporter @ Rs 5000 for 500 Patients= Rs 25.00 Lakh
 </t>
  </si>
  <si>
    <t xml:space="preserve">20 Lakhs proposed for  office expenses for ARC functionalization &amp; for NRCP office works @0.5 lakh/district (Total 38 districts)+@ 1 lakh for state
</t>
  </si>
  <si>
    <t xml:space="preserve">Rupees 1 lakh per district for 4 districts. To procure psychotherapy tools and basic medical equipments for Psychiatrists who are newly placed and clinical psychologist.
 </t>
  </si>
  <si>
    <t xml:space="preserve">Proposed Rs. 74,40,55,200 /- for 148 Polyclinics @ Rs. 4,18,950/- per month for 12 month (148 Polyclinic*Rs. 4,18,950 PM*12 Month=Rs. 74,40,55,200 /-)
 </t>
  </si>
  <si>
    <t xml:space="preserve"> Proposed Rs.1,92,50,000/- for UPHC-JAS Untied Grant (@ Rs.1.75 Lakh per UPHC*110 functional UPHCs)
2. Proposed Rs. 30,00,000/- for UHWC JAS Untied grant (@30,000/-per UHWC * 100 UHWC)
GT.- Rs.1,92,50,000+30,00,000=2,22,50,000/-
Continued Activity - Amount Proposed Rs. 42.15 lakhs
Untide Fund for 843 MAS
843 MAS x @Rs. 5000/- = Rs. 42,15,000/- 
 </t>
  </si>
  <si>
    <t xml:space="preserve">Continued Activity :-
A fully operational call centre based Grievance Redressal System with health helpline has already been established and functional at Patna in ppp mode with PIRAMAL SWASTHYA The whole services will be routed through dedicated toll free number 104. There will be process of recording and escalating grievances to respective stakeholder, provide basic medical advices &amp; counselling, nearest healthcare facilities and directory services. During COVID-19 104 Call Centre declared as a State Control Room . Total 75 seats (30 in 1st shift+30 in 2nd shift+15 in 3rd shift) will be there in the call centre. Total cost requested is approx Rs 427.91 lacs (Approx 0.48 lakh x 75 seats (30 in 1st shift+30 in 2nd shift+15 in 3rd shift) x 12 months) with tollfree and outgoing call cost as well as SMS cost &amp; etc.
Key Progress Indicator:Average Call Time: 3.15 MinutesAverage Call Per Seat: Approx 92-100
04 seats (dedicated) functional as a ECD Call Centre included in proposed 104 Call Centre cost. 
The 104 call centre run by outsourced agency with CAPEX &amp; OPEX on BOOT model.
Calculation= Rs 427.91 lacs (Approx 0.48 lakh x 75 seats (30 in 1st shift+30 in 2nd shift+15 in 3rd shift) x 12 months)
 </t>
  </si>
  <si>
    <t xml:space="preserve">Last year we engaged a dedicated transport service agency through a tendering process to ensure efficient transportation of pharmaceuticals, consumanles &amp; Family Planning commodities from District Drug Warehouses (DWH) to various healthcare facilities viz SDH, RH, CHC, UPHC &amp; PHC (Level 1 or L1 transportation) and then from block level CHCs/PHCs to APHCs/HWCs/HSCs within the block (Level 2 or L2 transportation). The rates for L1 vehicles is Rs. 1,24,000/- per month per vehicle and rates for L2 vehicles is Rs. 74,800/- per month per vehicle. We've deployed 58 L1 and 122 L2 vehicles across the State. Hence the expenditure per annum (with 18% GST) will be 1,24,000*1.18*58*12 + 74,800*1.18*122*12 = Rs. 2310.60 lakh approx.
 </t>
  </si>
  <si>
    <t xml:space="preserve">procurement of USG gels etc.- Rs. 5,500 per month per FRUs (216 Nos.); (Rs. 142.56 lakhs Proposed)
For AERB compliances such as procurement/ renewal of TLD badges, etc- Rs. 16,500 per facility  X 256 x-ray centres; (Rs 42.24 lakhs proposed)
</t>
  </si>
  <si>
    <t xml:space="preserve">(1). Application fee-Total Budget Rs 14.352 Lakhs for  District Hospital  to applying the  DNB Diploma/Degree course   @  Rs 239200/  (total 6 speciality) ,( 2) Rs  17.85 lakhs for internet, Stationary &amp; library of Accrediated DH @Rs85000*21 acrediated institution.for FY26-27 . 3) Rs11.55 lakhs for Hosting Internal Seminars &amp; External Seminars,e books,e journal subscriptions @Rs55000*21 institution for FY 26-27 (Total Budget for operating Cost Rs 14.352 Lakh +Rs 17.85 lakhs+11.55lakh=43.752Lakh)
 </t>
  </si>
  <si>
    <t xml:space="preserve">10. 50 Lakh proposed for Office expenses and other miscellaneous activities to ensure regular reporting under Snake bite @0.25 Lakh/district (total 38 district) &amp; @1 Lakh for State
 </t>
  </si>
  <si>
    <t xml:space="preserve">Workshop
a) An amount of Rs 1.60 Lakhs per batch for 2 batches is being demaded towards integrated workshop on  MDSR and PMSMA at the state.
Total Amount 1.60 Lakhs*2 = 3.2 Lakhs
Montioring and Supervision
b) Monthly State level review meetings will be conducted @Rs. 5000 per meeting for 12 Months. 12*5000=Rs. 60000.    
c) State Task Force Committee meeting @ Rs 50000 annually.   
Total amount (60000+50000=1.10 Lakhs) 
Total Amount Rs 3.2+1.10=4.30    
 </t>
  </si>
  <si>
    <t xml:space="preserve">   Required SAFE Kit  @ Rs 2000/per kit (total SAFE kit-100) </t>
  </si>
  <si>
    <t xml:space="preserve"> Rs. 13.824 lakhs is proposed for ORS distribution and strengthened supportive supervision under the STOP Diarrhoea Campaign in Urban Areas to ensure effective implementation.
</t>
  </si>
  <si>
    <t xml:space="preserve">A total budget of Rs. 38.00 lakhs is proposed as operational costs of 38 Paediatric Units at the rate of Rs. 1.00 lakh per unit. Rs. 11.00 lakhs is proposed as operational costs for 11 Paediatric Intensive Care Units (PICUs)at Rs. 1.00 lakh per unit.
 </t>
  </si>
  <si>
    <t>TB Mukt Bharat Abhiyan</t>
  </si>
  <si>
    <t>(73,76,77) - F</t>
  </si>
  <si>
    <t>Basic Comprehensive NTEP Training 
 1. Screening
 2. TB Management
 3. TPT 
 4. Differentiated TB care</t>
  </si>
  <si>
    <t>NTEP (HR)
STC, STDC, CDO,MO,Medical college Faculty
SMO ( DR TB ), Microbiologist, Sr. LT, LT, STS, STLS,
TBHV, Councellor, DPC,DEO &amp; SA</t>
  </si>
  <si>
    <t>Q1 to Q3</t>
  </si>
  <si>
    <t xml:space="preserve">Offline </t>
  </si>
  <si>
    <t>To build capacity of  NTEP saffs in updated guidelines  @ Rs. 87465 per batch &amp; total 36 Batches</t>
  </si>
  <si>
    <r>
      <rPr>
        <b/>
        <sz val="12"/>
        <color theme="1"/>
        <rFont val="Arial Narrow"/>
        <family val="2"/>
      </rPr>
      <t>Continued Activity-</t>
    </r>
    <r>
      <rPr>
        <sz val="12"/>
        <color theme="1"/>
        <rFont val="Arial Narrow"/>
        <family val="2"/>
      </rPr>
      <t xml:space="preserve"> 5 batches of state level training of District Level officials on updated AMB 2.0 programme of convergent department @ Rs 70,000 per batch</t>
    </r>
  </si>
  <si>
    <r>
      <rPr>
        <b/>
        <sz val="12"/>
        <color theme="1"/>
        <rFont val="Arial Narrow"/>
        <family val="2"/>
      </rPr>
      <t>Continued Activity</t>
    </r>
    <r>
      <rPr>
        <sz val="12"/>
        <color theme="1"/>
        <rFont val="Arial Narrow"/>
        <family val="2"/>
      </rPr>
      <t>- Rs 21.6 lakhs for 149 batches of district level training of Block level officials of Health and ICDS on updated AMB 2.0 programme @Rs 14500 per batch</t>
    </r>
  </si>
  <si>
    <r>
      <t xml:space="preserve">One batch state level two Days Training of  FD/Nutrition Counscellor on "Facility Based Management of SAM" = 4.35 lakh.
</t>
    </r>
    <r>
      <rPr>
        <b/>
        <sz val="12"/>
        <rFont val="Arial Narrow"/>
        <family val="2"/>
      </rPr>
      <t xml:space="preserve"> </t>
    </r>
  </si>
  <si>
    <t xml:space="preserve">1 Batch of Internal Assessor Cum Service provider training @ Rs 2.68 L </t>
  </si>
  <si>
    <t>Rs. 128.16 /- Lakh for TLD Badge and Lead Apron for 712 X-Ray Technicians (one time).
State has been allocated 167 + 527 (694) Ultraportable Handheld Digital X-Ray Machines from CTD, WJCF has handed over 08 machines, 10 machines recieved as CSR uder 100 days Intensified campaign on TB Elimination in December, 2024. Budget proposed is for 712 machines.</t>
  </si>
  <si>
    <t xml:space="preserve">1. Proposed 3928.2 lakh for Ayushman Arogya Shivir @ 5000 per month for 12 months for 6547 operational AAMs  where CHO is posted. (Proposed for 60% of operational HSC-AAM)
2. Proposed 384 lakh as mobility cost for CHOs @ 500 per month for 12 months for 6400 CHOs due to having deputation at twc HSC-AAMs.
</t>
  </si>
  <si>
    <t>Proposed 960 lakh for honorarium of Yoga Instructors for 3200 HSC-AAMs at the rate of Rs. 2500 per yoga Instructor per HSC-AAM for 12 months. One Yoga Instructor can conduct 10 Yoga Sessions per month at one HSC-AAM.
 The proposed amount is as follows: Rs 250 per wellness session for each AAMs and each AAMs is supposed to conduct 10 yoga sessions in a month for 10500 HSC-AAM and 1215 APHC-AAM.</t>
  </si>
  <si>
    <t>New Activity: 
Physiotherapy Services at Government Health Facility (35 DH, 55-SDH, 54-RH, and 444-CHC= total 588 Health Facilities.
At CGHS Non-NABH (Tier2 @ Rs.230 (Approx Per Session).
Average Number of Patients 11 services per day @ DH, SDH &amp; RH (144 Health Facility) and average 8 services per CHC 444 Health Facility for 25 working days in a month
Budget required for 588 Health Facilities DH, SDH, RH (144*11*25*12*230=1092.96 Lakh and CHC 444*8*25*12*230=2450.88 Lakh
Total budget required=1092.96+2450.88=3543.84 Lakh</t>
  </si>
  <si>
    <t xml:space="preserve">1. Rs 11.34 L for EQAS, 2. Rs 11.4 L for Patient safety day activities, 3. Rs 60.5 L for District &amp; State mentoring cum assessment visits, 4. Rs 2231 L for  State &amp; National assessment including surveillance assessment, 5. Rs 405 L for incentives, 6. Rs  72 L for LaQshya incentives of 12 LR &amp; MOT 7. Rs 12 L for MusQan incentive of DH Sitamarhi </t>
  </si>
  <si>
    <t>1) Rs 25.08 Lakhs for 209 AFHC's operating expenses @ Rs 12000/AFHC/Year. State is proposing 50% of the operating cost i.e Rs.6000/AFHC/Year i.e 12.54
2) Rs 1.20 Lakhs for establishment of Model AFHC at DH Begusarai @ Rs 120000/M-AFHC.
3) Rs 30.00 Lakhs for establishment of  60 new AFHC'S at CHC level @ Rs 50000/AFHC.
4) Rs 2.03 Lakhs for bi-annual outreach activities in 338 Blocks by Counsellors/SN @ Rs 300/visit</t>
  </si>
  <si>
    <t xml:space="preserve"> Rs. 6.30 Lakhs for conducting Review- cum-Planning Meetings with Education Deptt at State and District levels;
Rs. 1,50,000 for one State Level meeting and Rs. 15,000 /district for 32 districts, once  in a year.</t>
  </si>
  <si>
    <t xml:space="preserve">Total Budget is (A+B) 432+132 = Rs. 564 Lakh
Continued Activity
A.Contingency/Office expenses Budget Rs 6000 per Facility  SDH-55, RH-54, CHC-491=600 NCD Clinic for Office contingency 0.72*600 = Rs. 432 Lakh.
</t>
  </si>
  <si>
    <t xml:space="preserve">Total Budget is required Rs. 38 Lakh
Continued Activity
Budget 5000 Per Month per District NCD Clinic (5000*12*38) = Rs. 22.80 Lakh. 
</t>
  </si>
  <si>
    <t xml:space="preserve">Continued Activity
District Hospitals 35 DH's are functional across the State. Budget proposed per DH for the untied fund is: Rs.10, 00,000.  Total budget required is Rs 10, 00,000 x 35= Rs. 3, 50, 00,000/-
Allocation will be done as per GoI guidelines, taking into account differential allocation.
SDH/RH
Total 104 SDH/RH (56 SDH, RH-50) are functional in the State. Proposed budget for one SDH/RH = Rs.5, 00,000. Total budget required = 5, 00,000 x 106 = Rs. 5, 30, 00,000/-
Allocation will be done as per GoI guidelines, taking account of differential allocation.
CHCs
A total of 383 CHCs are functional. Thus, the budget proposed is: Rs.5,00,000 x 383= Rs. 19,15,00000
Allocation will be done as per GoI guidelines, taking account of differential allocation.
PHCs
208 Facilities are Functional as PHCs.  Therefore, the budget proposed is: Rs.1.75 lakh x 208 = Rs. 3.64 Crore/-
Allocation will be done as per GoI guidelines, taking account of differential allocation.
HSCs
The Total Budget amount is Rs. 31.59 Crore
</t>
  </si>
  <si>
    <t xml:space="preserve">1. Proposed 672 lakh for availability of diagnostics kits at HSC-AAM @10000 per annum for 6720 AAM-HSC. (Proposed for 65% of Operational HSC-AAM)
</t>
  </si>
  <si>
    <t xml:space="preserve">Continued Activities: 
1. 576 ALSAs x 12 x @ 1,41,000/- = Rs. 97,45,92,000/-
2. Agreement executed in the light of hon'ble Supreme Court of India's order in Civil Appeal No. 4975/2024 and 4978/2024 dated 16.04.2024 attached herewith with agreement paper. </t>
  </si>
  <si>
    <t xml:space="preserve">Compensation as per MPV guidelines. = Rs 11077.30 Lakhs
 (1.8 lakh - Interval /PAS at public inst. X Rs 2800/case) + ( 30000 PPS- at Public X Rs 4000) + ( 90000 Pvt.COT X Rs 4500/ case)+ (18000 Interval / PAS at Accr. Nursing Home  X Rs 3500) +( 2000 PPS at Accr. Nursing Home X Rs 4000/ case )+( 2400 Intervel / PAS by  Pvt. Surgeon X Rs 3050/ case) + ( 100 PPS by  Pvt. Surgeon X Rs 4100/ case)
State is proposing Rs. 11077.30 Lakhs for 322500 Female Sterlization Cases. </t>
  </si>
  <si>
    <t xml:space="preserve">Compensation as per MPV guidelines. Total- Rs. 133.60 Lacs
 (1400 at Public Inst.  X Rs 4000/case )+ (100 at  Pvt. Inst.  X Rs 3500/case) + (100 by Pvt. Surgeon X Rs 4100/ case) +( 1400 Pvt. COT X Rs 5000/case)
State is proposing Rs. 133.60 Lakhs for 3000 Male Sterlization Cases. </t>
  </si>
  <si>
    <t>(36 DH + 56 SDH) X 2 NSV kits + 9 batch X 2 kit= 18 NSV kits = 202 NSV Kit.
Vasectomy Kit for 534 CHC/PHC X 1 kits= 534 Kits. 
Total 736 kit @ Rs 2500/ kit = Rs 18.40 Lakhs</t>
  </si>
  <si>
    <t xml:space="preserve">A. Compensation for IUCD insertion at health facilities 1,40,000  Intervel IUCD insertion at health facilities X  Rs. 20/IUCD insertion =  Rs. 28 Lakhs.  ( Detail praposal in write-up)
B. 300000 PPIUCD X Rs 300 and  1500 PAIUCD X Rs 300. Rs.904.50 Lakhs.
Total= Rs 932.50 Lakhs for 441500 IUCD Cases.
</t>
  </si>
  <si>
    <t>A. 1323 IUCD Kit Rs.@ Rs 3000 / for (36 DH + 56 SDH + 534 CHC + 534 PHC (24X7) x 1 kit + 14 RTC X1 kit (NHM) + 149 UPHC X 1 kit (NUHM) = Rs- 39.69 Lakhs
B. 2334 PPIUCD Forcep Rs.@ 1000/unit-{36 DH + 56 SDH + 534 CHC + 534 PHC (24X7)} X 2 kits + 14 RTC X 1 kit (NHM) = Rs-23.34 Lakhs
Total Rs - 63.03 Lakhs</t>
  </si>
  <si>
    <t xml:space="preserve">1. Saarthi-Awareness on wheel- 15 Vehicles for 15 Days / drive X 2 Drives @ Rs 15000 = Rs. 67.50 Lakhs  
2. Creating Enabling Environment  -: State Level Meeting - 3 lakhs + District Biannualy/Quarterly Meeting Rs. 1 lakh* 38 Distirct + Block Level Biannualy/Quarterly Meeting Rs. 20000 X 534 Block = Rs- 147.80 lakhs
3. Saas Bahu Beti Sammellan at (APHC, UPHC and HSCs/ HWCs ) 12723 Unit  X 1 SBBS / Year- During MPV Drives  @ Rs. 1500/ SBBS =   Rs. 190.85 Lakhs 
4. Awareness campaign including Media breafing , cycle rallies, marathons and other activities for World Population Day (11th July 2026), during Vasectomy Fortnight and 2 MPV Drives in September and January /March, Activities will be conducted at District level
 @ Rs 25,000 × 4 rounds X 38 Districts.   Rs- 38  lakhs.    
Total Budget propsoed under the head is  =  Rs. 444.15  Lakhs   
</t>
  </si>
  <si>
    <t xml:space="preserve">A.  Specific Partition, minor repair/renovation and related procurement as Racks, pallets etc  for proper storage of FP Commodities in SWH including Internet, Cartidge, Paper, and other Misc.   @ Rs 2 lakhs  for SWH 
Specific Partition, minor repair/renovation and related procurement as Racks, pallets etc  for proper storage of FP Commodities in DWH including Internet, Cartidge, Paper, and other Misc   @ Rs 1 Lakhs / District = Rs. 38 Lakhs     
 Total - 40 Lakhs  ( Detail in write-up)
B. POL for FP -
 1. For transportation of FP materials(Condom, OCP,ECP and PTK from State Drug Store to District drug store) @ Rs 50000 per district in a year.= Rs.50,000/-*38= Rs 19 lacs
2. For transportation of FP Materials (contraceptives) from district store of CHC/PHC = Rs.10000/- *534 phc= Rs.53.40 lacs/-
3. For transportation of FP materials (Condom, OCP,ECP and PTK from State Drug Store to Medical College) @ Rs 10000 per Medical College in a year.= Rs.10000/-*14= Rs 1.40 lacs
4. As per GoI Lt. No. 11012/3/2010-FP, dt.10-01-17 for transportation of FP materials(Condom, OCP,ECP and PTK from PHC Drug Store to APHC) 1453 No. @ Rs 4000 per APHC =Rs 58.12 lakhs.                                                                                                                         
5. Rs 4000/year to 149 UPHC from DWH/BWH = Rs 5.96 lakhs.                                                                                                                                                  
6- 11121 HSC X Rs 2000= 222.42 lakhs
(Total Budget in Rs =  19 + 53.40 + 1.40 + 58.12 + 5.96 + 222.42 = Rs. 360.30)
No.of districts, division and state has been taken in to account for calculating the unit cost.(14 Medical College + 534 phc+1453APHC+ 149 UPHC+ 11121 HSC) =  13271 health inst. 
Grand Total .  Rs 40 Lakhs  + 360.30 Lakhs = Rs. 400.30 </t>
  </si>
  <si>
    <t>A. Self Help Kit @ Rs 700/unit)  - (14 MCH + 36 DH + 56 SDH + 534 CHC) X 2 Units)  +  (1453 PHC X 1  unit (NHM) + (149 UPHC x  1 Self Help Kit  (NUHM)= 2882 Unit X Rs 700 = Rs 20.17 Lakhs  
B. FP Service (Implant, IUCD and MPA )  Corner at 36 DH &amp; 56 SDH  @ Rs. 50000/-   = Rs. 46 Lakhs
C. Recurring cost for operation of Existing 74 Sehat Kendra - 3700000  and Developing Model Sehat Kendra - 150000
Total Rs. 38.50  Lakhs   (Detailed proposal in write-up)
D. Family Planning Convergence Program: Jeevika and integration of RH and FP agenda into SHGs  in 11 districts =Rs533.02 Lacs  (Detailed proposal in write-up)
E. Involvemnet of PRI Members (Mukhiya and Sarpanch) in FP Pramotion  in 2 Districts (Kishanganj and Katihar) having worst mCPR and  Unmet Need = Rs 11.88 Lakhs  (Detailed proposal in write-up)
F. Planning &amp; M&amp;E - FP QAC meetings - (2 state level + 2 regional level X 9 RPMU + 2 district level QAC meeting X 38 district) X Rs 5000, FP Review Meetings -3 lakh at state level FP review + Rs 60000 X 9 division. Rs 13.20 Lakhs
Gand total  = Rs. 662.70  Lakhs</t>
  </si>
  <si>
    <t xml:space="preserve">1. ASHA Incentives under Saas Bahu Sammellan - (12723 APHC, UPHC and HSCs X 1 SBBS /year)  Budget demand is for 1 SBBS/year during MPV Drives.  @ Rs- 200 / SBBS = Rs 25.45 Lakhs
2. ASHA Incentives under Nayi Pehl Kit  97000 Rural ASHA  x  6 NPK  + 2000 urban ASHA x 6 NPK/Year = 99000  NPK @ Rs.200  =Rs-1188 Lakhs 
Total Rs - 1213.45 Lakhs
</t>
  </si>
  <si>
    <t>Proposed Budget for IEC &amp; Printing Activities
1. Media Mix (Mid Media, Mass Media &amp; Inter-Personal Communication)
A comprehensive media mix comprising mid media, mass media, and inter-personal communication activities is proposed to ensure wide outreach and sustained awareness.
Rs.10.00 lakhs per month for 10 months
Total: Rs.100.00 lakhs
2. Printing of essential records and registers for HDC, MPV, Other reports and Service &amp; Follow-up Registers, Cards related to Implants, 
Total: Rs. 29.506 lakhs
Total Budget Proposed:
Total amount proposed for the above IEC &amp; Printing activities: Rs.129.506 lakhs
The detailed budget break-up is enclosed as Annexure_RCH.</t>
  </si>
  <si>
    <t xml:space="preserve">Comprehensive Primary Healthcare (CPHC) </t>
  </si>
  <si>
    <t>14 days Integrated Training for 576 ASHA in 18 Batches @ Rs 11,64,375 X 18  = Rs. 20958750,/- (As per RCH Norms)</t>
  </si>
  <si>
    <t>14 days Integrated Training for 1600 ASHA in 50 Batches @ Rs 11,64,375 X 50  = Rs. 58218750/- (As per RCH Norms)</t>
  </si>
  <si>
    <t>MO &amp;Specialist</t>
  </si>
  <si>
    <t>10-100</t>
  </si>
  <si>
    <t>state/district/National</t>
  </si>
  <si>
    <t>New Activity-The activity have been proposed to upgarde the skill of different type of cadre like Medical officer &amp; Specialist,  for the fulfilment of the purpose statelevel,district level ,outside state- training/CME have been proposed under this proposal. Concept note and budget attached as annexture</t>
  </si>
  <si>
    <t>For proper monitoring and follow up of High Risk Pregnancies and Maternal death cases and its causes, an amount of Rs 18.70 Lakhs is being proposed for district level integrated training on MDSR and PMSMA @ Rs 49200 per batch for  1 batchs per district for 38 Batches.</t>
  </si>
  <si>
    <r>
      <t>To Create master trainer from 9 Existance training centre @</t>
    </r>
    <r>
      <rPr>
        <sz val="11"/>
        <color rgb="FFFF0000"/>
        <rFont val="Arial Narrow"/>
        <family val="2"/>
      </rPr>
      <t>Rs75000</t>
    </r>
    <r>
      <rPr>
        <sz val="11"/>
        <color rgb="FF000000"/>
        <rFont val="Arial Narrow"/>
        <family val="2"/>
      </rPr>
      <t>per/Batch(Total Batches-1)</t>
    </r>
  </si>
  <si>
    <r>
      <t xml:space="preserve">To enhance the capacity of Medical officers @Rs 113400per/batch (Total </t>
    </r>
    <r>
      <rPr>
        <sz val="11"/>
        <color rgb="FFFF0000"/>
        <rFont val="Arial Narrow"/>
        <family val="2"/>
      </rPr>
      <t xml:space="preserve">16 </t>
    </r>
    <r>
      <rPr>
        <sz val="11"/>
        <color rgb="FF000000"/>
        <rFont val="Arial Narrow"/>
        <family val="2"/>
      </rPr>
      <t>batches)</t>
    </r>
  </si>
  <si>
    <t>To enhance the skill of Staff Nurse as SBA @Rs186300/Per batch (total 50 Batch)</t>
  </si>
  <si>
    <t>To enhance the skill of ANM as SBA @Rs186300/Per batch (total Budget 200)</t>
  </si>
  <si>
    <t>Refresher training for those who have trained earlier @Rs52800/per batch (total 30 Batch)</t>
  </si>
  <si>
    <t>To increase the state wide identification of HRPs by bridging the knowledge gap and hence decrease MMR an amount of Rs 36 Lakhs is being proposed for regional level training on GDM, HDP and PPH Training @ Rs 200000 per batch for  18 Batches.</t>
  </si>
  <si>
    <t>Ultrasound Training to Gyneacologist (16 days). 66 participants=  66*2400* 4 days (Rs.1800/- for T.A &amp; D.A/day, Rs. 600 for lunch, tea, snacks/day)= Rs. 633600 ( Honararium of trainer- Rs. 1000/day 4 days for 6 batches = Rs. 24,000. Total Amount required for 6batches training = Rs. 657600/-  (1st 3 days training at Medical College, next 12 days Hands- on at posted facility, Last day OSCE at Medical College.)</t>
  </si>
  <si>
    <t xml:space="preserve">Budget is being proposed for 392 batches of 5 days HBYC training of ASHA/AF/ANM @Rs.139865/- per batch for 15 districts= Total  budget  Rs.548.27 lakhs </t>
  </si>
  <si>
    <t>38 Batch of Integrated IUCD Training at Regional level - (Rs 191000 / Batch)</t>
  </si>
  <si>
    <t>District Level= 19 (Mos)</t>
  </si>
  <si>
    <t>Total= 384Batch</t>
  </si>
  <si>
    <r>
      <rPr>
        <b/>
        <u/>
        <sz val="12"/>
        <color theme="1"/>
        <rFont val="Aptos Narrow"/>
        <scheme val="minor"/>
      </rPr>
      <t>Continued acitivity:</t>
    </r>
    <r>
      <rPr>
        <sz val="12"/>
        <color theme="1"/>
        <rFont val="Aptos Narrow"/>
        <scheme val="minor"/>
      </rPr>
      <t xml:space="preserve">                                                                                                           </t>
    </r>
    <r>
      <rPr>
        <sz val="12"/>
        <color theme="1"/>
        <rFont val="Aptos Narrow"/>
        <family val="2"/>
        <scheme val="minor"/>
      </rPr>
      <t xml:space="preserve">            Due to scarcity of Psychiatrists &amp; Psychiatric Nurses in Bihar, training of 15 general medical officers (MBBS) and 38 nurses (GNM/Bsc. Nursing) in Learning Augumented Systems Primary care Psychiatry Program is proposed so that District Mental Health Program in districts can be made functional post successful completion of training. this training will be provided by NIMHANS Bengaluru.                    In previous 2 batches, 20 such doctors have been trained are working in 18 DMHPs. Details annexed.</t>
    </r>
  </si>
  <si>
    <r>
      <rPr>
        <b/>
        <u/>
        <sz val="12"/>
        <rFont val="Calibri"/>
        <family val="2"/>
      </rPr>
      <t>Countinued Activites:</t>
    </r>
    <r>
      <rPr>
        <sz val="12"/>
        <rFont val="Calibri"/>
        <family val="2"/>
      </rPr>
      <t xml:space="preserve">
(i) Lodgng &amp; Fooding and Venue- @ Rs. 2360/- (for 30 Participants + 4 Trainers) = </t>
    </r>
    <r>
      <rPr>
        <b/>
        <sz val="12"/>
        <rFont val="Calibri"/>
        <family val="2"/>
      </rPr>
      <t>Rs. 80,240/- x 2 = Rs. 1,60,480/-</t>
    </r>
    <r>
      <rPr>
        <sz val="12"/>
        <rFont val="Calibri"/>
        <family val="2"/>
      </rPr>
      <t xml:space="preserve">
(ii) Training Kit (Bag, Pen Drive, Pad  &amp; Pilot Pen) @ Rs. 916/-(for 30 Participants + 04 Trainers) =</t>
    </r>
    <r>
      <rPr>
        <b/>
        <sz val="12"/>
        <rFont val="Calibri"/>
        <family val="2"/>
      </rPr>
      <t xml:space="preserve"> Rs. 31,144/-</t>
    </r>
    <r>
      <rPr>
        <sz val="12"/>
        <rFont val="Calibri"/>
        <family val="2"/>
      </rPr>
      <t xml:space="preserve">
(iii) Honoratium of Trainers  @ Rs. 1000 per Trainer per day  = </t>
    </r>
    <r>
      <rPr>
        <b/>
        <sz val="12"/>
        <rFont val="Calibri"/>
        <family val="2"/>
      </rPr>
      <t xml:space="preserve">Rs. 4,000/- x 2 = Rs. 8,000/-
</t>
    </r>
    <r>
      <rPr>
        <sz val="12"/>
        <rFont val="Calibri"/>
        <family val="2"/>
      </rPr>
      <t>(iv)</t>
    </r>
    <r>
      <rPr>
        <b/>
        <sz val="12"/>
        <rFont val="Calibri"/>
        <family val="2"/>
      </rPr>
      <t xml:space="preserve"> </t>
    </r>
    <r>
      <rPr>
        <sz val="12"/>
        <rFont val="Calibri"/>
        <family val="2"/>
      </rPr>
      <t xml:space="preserve">TA for Trainers @ 600/- per Trainer = </t>
    </r>
    <r>
      <rPr>
        <b/>
        <sz val="12"/>
        <rFont val="Calibri"/>
        <family val="2"/>
      </rPr>
      <t>Rs. 2400/-</t>
    </r>
    <r>
      <rPr>
        <sz val="12"/>
        <rFont val="Calibri"/>
        <family val="2"/>
      </rPr>
      <t xml:space="preserve">
(v) Printing of Flex Banners, Training Certificates (for 30 Participants), Flip Chart, 3 Color Marker Pen &amp; others =  </t>
    </r>
    <r>
      <rPr>
        <b/>
        <sz val="12"/>
        <rFont val="Calibri"/>
        <family val="2"/>
      </rPr>
      <t xml:space="preserve">Rs. 265/- x 30 = Rs. 7,950/- 
Approx budget per batch (1,60,480 + 31,144+8,000+2,400+7,976) = Rs. 2,10,000/-
Total Budget required = 5x2.10 Lakh = Rs. 10.50 Lakh
</t>
    </r>
  </si>
  <si>
    <r>
      <t xml:space="preserve">Continued Activity 
i) Fooding and Venue- @ Rs.500+147/-= 647/- (for 30 Participants + 4 Trainers) = </t>
    </r>
    <r>
      <rPr>
        <b/>
        <sz val="12"/>
        <rFont val="Calibri"/>
        <family val="2"/>
      </rPr>
      <t>Rs. 22,000/-</t>
    </r>
    <r>
      <rPr>
        <sz val="12"/>
        <rFont val="Calibri"/>
        <family val="2"/>
      </rPr>
      <t xml:space="preserve">
(ii) Training Kit  @ Rs. 500/-(for 30 Participants + 04 Trainers) = </t>
    </r>
    <r>
      <rPr>
        <b/>
        <sz val="12"/>
        <rFont val="Calibri"/>
        <family val="2"/>
      </rPr>
      <t>Rs. 17,000/-</t>
    </r>
    <r>
      <rPr>
        <sz val="12"/>
        <rFont val="Calibri"/>
        <family val="2"/>
      </rPr>
      <t xml:space="preserve">
(iii) Honoratium of Trainers  @ Rs. 600 per Trainer per day  = </t>
    </r>
    <r>
      <rPr>
        <b/>
        <sz val="12"/>
        <rFont val="Calibri"/>
        <family val="2"/>
      </rPr>
      <t xml:space="preserve">Rs. 2,400/- </t>
    </r>
    <r>
      <rPr>
        <sz val="12"/>
        <rFont val="Calibri"/>
        <family val="2"/>
      </rPr>
      <t xml:space="preserve">
(v) Projector Mike,Printing of Flex Banners, Training Certificates (for 30 Participants), Flip Chart, 3 Color Marker Pen &amp; others =  Rs. 286/- x 30 = </t>
    </r>
    <r>
      <rPr>
        <b/>
        <sz val="12"/>
        <rFont val="Calibri"/>
        <family val="2"/>
      </rPr>
      <t xml:space="preserve">Rs. 8,580/- </t>
    </r>
    <r>
      <rPr>
        <sz val="12"/>
        <rFont val="Calibri"/>
        <family val="2"/>
      </rPr>
      <t xml:space="preserve">
Approx budget per batch (22,000 + 17,000+2,400+2,400+8,600) = </t>
    </r>
    <r>
      <rPr>
        <b/>
        <sz val="12"/>
        <rFont val="Calibri"/>
        <family val="2"/>
      </rPr>
      <t>Rs. 50,000/-</t>
    </r>
    <r>
      <rPr>
        <sz val="12"/>
        <rFont val="Calibri"/>
        <family val="2"/>
      </rPr>
      <t xml:space="preserve">
</t>
    </r>
    <r>
      <rPr>
        <b/>
        <sz val="12"/>
        <rFont val="Calibri"/>
        <family val="2"/>
      </rPr>
      <t>Total Budget required = 2*38x.50000 Lakh = Rs. 38 Lakh</t>
    </r>
  </si>
  <si>
    <r>
      <t xml:space="preserve">Continued Activity 
i) Fooding and Venue- @ Rs.500+147/-= 647/- (for 30 Participants + 4 Trainers) = </t>
    </r>
    <r>
      <rPr>
        <b/>
        <sz val="12"/>
        <rFont val="Calibri"/>
        <family val="2"/>
      </rPr>
      <t>Rs. 22,000/-</t>
    </r>
    <r>
      <rPr>
        <sz val="12"/>
        <rFont val="Calibri"/>
        <family val="2"/>
      </rPr>
      <t xml:space="preserve">
(ii) Training Kit  @ Rs. 500/-(for 30 Participants + 04 Trainers) = </t>
    </r>
    <r>
      <rPr>
        <b/>
        <sz val="12"/>
        <rFont val="Calibri"/>
        <family val="2"/>
      </rPr>
      <t>Rs. 17,000/-</t>
    </r>
    <r>
      <rPr>
        <sz val="12"/>
        <rFont val="Calibri"/>
        <family val="2"/>
      </rPr>
      <t xml:space="preserve">
(iii) Honoratium of Trainers  @ Rs. 600 per Trainer per day  = </t>
    </r>
    <r>
      <rPr>
        <b/>
        <sz val="12"/>
        <rFont val="Calibri"/>
        <family val="2"/>
      </rPr>
      <t xml:space="preserve">Rs. 2,400/- </t>
    </r>
    <r>
      <rPr>
        <sz val="12"/>
        <rFont val="Calibri"/>
        <family val="2"/>
      </rPr>
      <t xml:space="preserve">
(v) Projector Mike,Printing of Flex Banners, Training Certificates (for 30 Participants), Flip Chart, 3 Color Marker Pen &amp; others =  Rs. 286/- x 30 = Rs. 8,580/- 
Approx budget per batch (22,000 + 17,000+2,400+2,400+8,600) = Rs. 50,000/-
Total Budget required = 2*38x.50000 Lakh =</t>
    </r>
    <r>
      <rPr>
        <b/>
        <sz val="12"/>
        <rFont val="Calibri"/>
        <family val="2"/>
      </rPr>
      <t xml:space="preserve"> Rs. 38 Lakh</t>
    </r>
  </si>
  <si>
    <r>
      <t xml:space="preserve">Continued Activity 
i) Fooding and Venue- @ Rs.500+147/-= 647/- (for 30 Participants + 4 Trainers) = Rs. 22,000/-
(ii) Training Kit  @ Rs. 500/-(for 30 Participants + 04 Trainers) = Rs. 17,000/-
(iii) Honoratium of Trainers  @ Rs. 600 per Trainer per day  = Rs. 2,400/- 
(v) Projector Mike,Printing of Flex Banners, Training Certificates (for 30 Participants), Flip Chart, 3 Color Marker Pen &amp; others =  Rs. 286/- x 30 = Rs. 8,580/- 
Approx budget per batch (22,000 + 17,000+2,400+2,400+8,600) = Rs. 50,000/-
Total Budget required = 181x.50000 Lakh = </t>
    </r>
    <r>
      <rPr>
        <b/>
        <sz val="12"/>
        <rFont val="Calibri"/>
        <family val="2"/>
      </rPr>
      <t>Rs. 91 Lakh</t>
    </r>
  </si>
  <si>
    <t>Refresher Training of 790 MAS</t>
  </si>
  <si>
    <t>Proposed 103.68 lakhs for mentoring of 7200 CHOs @150 Rs per CHO per month. State of Bihar will be having 60 State mentor and 1 state mentor will be mentoring maximum of 96 CHOs. Thus, a total of 5760 CHOs will be mentored.</t>
  </si>
  <si>
    <r>
      <t xml:space="preserve">A. </t>
    </r>
    <r>
      <rPr>
        <u/>
        <sz val="11"/>
        <color theme="1"/>
        <rFont val="Aptos Narrow"/>
        <scheme val="minor"/>
      </rPr>
      <t>Continued Activity</t>
    </r>
    <r>
      <rPr>
        <sz val="11"/>
        <color theme="1"/>
        <rFont val="Aptos Narrow"/>
        <scheme val="minor"/>
      </rPr>
      <t xml:space="preserve"> :                                                                                                         1. State seeks in-princple Administrative approval of 1200 candidates.                                                                                                                                              2</t>
    </r>
    <r>
      <rPr>
        <sz val="11"/>
        <color theme="1"/>
        <rFont val="Aptos Narrow"/>
        <family val="2"/>
        <scheme val="minor"/>
      </rPr>
      <t xml:space="preserve">. In 2026-27 due to Resource Envelope constraints, State proposes to recruit 960 candidates through training.  Fund for rest will be sought in supplementary PIP             (if needed).                                                                                                                        State has 30 Learner Support Centres accreditated with IGNOU with a total capacity of 1200 candidates per batch </t>
    </r>
    <r>
      <rPr>
        <sz val="11"/>
        <color theme="1"/>
        <rFont val="Aptos Narrow"/>
        <scheme val="minor"/>
      </rPr>
      <t>(Anx-1)</t>
    </r>
    <r>
      <rPr>
        <sz val="11"/>
        <color theme="1"/>
        <rFont val="Aptos Narrow"/>
        <family val="2"/>
        <scheme val="minor"/>
      </rPr>
      <t xml:space="preserve">.                                                                                                                   Details of Financial Calculation of candidates through training is given below </t>
    </r>
    <r>
      <rPr>
        <sz val="11"/>
        <color theme="1"/>
        <rFont val="Aptos Narrow"/>
        <scheme val="minor"/>
      </rPr>
      <t>(Anx-2)</t>
    </r>
    <r>
      <rPr>
        <sz val="11"/>
        <color theme="1"/>
        <rFont val="Aptos Narrow"/>
        <family val="2"/>
        <scheme val="minor"/>
      </rPr>
      <t xml:space="preserve">.         (i) Examination Fees for selection of candidates - Rs.1000 per candidate (per norms)        (ii) Boarding; loadging and honorium/sustenance for candidate= Rs. 10000 per month (as per norms), hence for 6 month=10000*6 = 60,000 per candidate.                                               (iii) IGNOU fees (including registration, training materials, contact sessions &amp; training, external assesment/ evaluation etc. = Rs. 15,000 per candidate                                         (iv) Transport for practicum - 3000 x 6 = 18000 per candidate                                     TOTAL - (i)+(ii)+(iii)+(iv)=94000.  Miscellaneous - 94000 x 10% - 9400                                           TOTAL - 1000+60000+15000+18000+9400 = Rs 103400                                                        Grand Total = 103400 x 960 = Rs 99264000                                                                  </t>
    </r>
  </si>
  <si>
    <t>PLA Training : Phase 2
5 days training of 1050 ASHA Facilitator in 30 Batches @ Rs. 3,45,288/- per batch =  Rs. 1,20,85,080/- 
(As per RCH Norms)</t>
  </si>
  <si>
    <r>
      <rPr>
        <sz val="11"/>
        <color theme="1"/>
        <rFont val="Aptos Narrow"/>
        <family val="2"/>
        <scheme val="minor"/>
      </rPr>
      <t>1 Batch of Internal Assessor Cum Service provider training @ Rs 2.68 L</t>
    </r>
    <r>
      <rPr>
        <sz val="10"/>
        <color theme="1"/>
        <rFont val="Aptos Display"/>
        <family val="2"/>
        <scheme val="major"/>
      </rPr>
      <t xml:space="preserve"> </t>
    </r>
  </si>
  <si>
    <t>1 batchs of Service provider training @ Rs 2.68 L per batch</t>
  </si>
  <si>
    <t>6 weeks (42days) exclusive training for Strengthening Effective teaching skills and up gradation with the newer innovative techniques of education, to enhance the competency Nursing faculty of Govt of Bihar @ Rs1413666 for 2 batch Rs 2827332/ (State level)</t>
  </si>
  <si>
    <t>6 days residential Induction training for Staff Nurses, which is necessary for all newly recruited  staff nurses for a better orientation and understanding job responsibility, @Rs 338500 per batch covering 30 participant each batch for 63 batch fund required Rs 21325500/ at division level (9divisions).</t>
  </si>
  <si>
    <t xml:space="preserve"> New Activity: ANM Induction training for newly recruited ANM, 11400 ANM has been recruited by Govt of Bihar who needs to undergo Induction Training as new employee to get orientation about the policy, protocols and to upgrade the skills upto the Health care centers of the state.
 6 days residential ANM Induction training @Rs 399800, 40 in each batch for 100 batch covering 4000 ANM , fund required Rs 399800*100=Rs 39980000/.
</t>
  </si>
  <si>
    <t>Stress Management  trainingwill provide to DPMU and BPMU staff ,per batch cost Rs 30000/ (total Batch-38)</t>
  </si>
  <si>
    <t xml:space="preserve">Total Amount Proposed Rs. 18,78,760/-
PLA Training for ASHA Facilitators &amp; ASHA:
i) For ASHA Facilitator: Printing of Training &amp; Meeting Resource Material @Rs. 300/- x 1300 participants = Rs. 3,90,000/- 
ii) For ASHA: Printing of Training &amp; Meeting Resource Material @Rs. 70/- x 21270 participants = Rs. 14,88,760/- </t>
  </si>
  <si>
    <t>3. Budget is being proposed for : 
A)  Rs.488.94 Lakhs as operational cost of 45 SNCUs @ Rs. 10.86533 lakhs per SNCU following FBNC guideline. 
B) Rs. 20.50 lakhs as Operational cost of 41 NBSU @ Rs. 0.50 lakh per NBSU.
C) Rs. 162.40 Lakhs as Operational cost for 812 NBCC @ Rs. 0.20 lakh per NBCC following the FBNC guideline. 
D) Rs. 14.76 Lakhs for NBSU Data Management @ Rs. 3000 /month/NBSU for 41 NBSUs for 12 months
E) Rs. 150.00 Lakhs as operational cost of 15 MNCUs @ Rs. 10.00 lakhs per MNCU following FBNC guideline. 
Total Budget (A+B+C+D+E)= 836.6</t>
  </si>
  <si>
    <t xml:space="preserve">Budget is being proposed for operational cost of 38 NRCs(20 beded)@13.80 lakh per NRC per annum = 38*8.4 = 319.20 lakh and 3 NRCs(10 beded at MCH) @6.90 lakh per NRC = 3*4.20 = 12.6 lakh. 9 lakh proposed for Printing of formats, Register , Cards etc.= Total Budget= 340.8 lakhs
</t>
  </si>
  <si>
    <t xml:space="preserve">1. Rs 393.875 L for Assessment, 2. Rs 373.3 L for incentives, 3. Rs 10 L for Contingency, 4. Rs 64.66 L for traversing gaps.
the amount of 600 lakh is required for the Biomedical Waste Management Services which is being provided by Common Biomedical Waste Treatment Faciltiies in PPP Mode. ( the tender for new Common Biomedical waste Treatment Facility is under process by Bihar State Pollution Control Board. </t>
  </si>
  <si>
    <t>New Activity -  Rs. 1260 Proposed to establish PM&amp;R services in 21 Model Hospitals (District Medical Rehabilitation Unit- DMRU) to enhance disability inclusion, prevent injuries, and strengthen Rehabilitation and Assistive Technology Services.</t>
  </si>
  <si>
    <t>Continued Activity- 
a)	For 3 pre-approved DEICs:  State is proposing Rs. 1,76,51,882 (Munger = Rs. 79,94,120, Saran = Rs. 79,81,780, Purnea = Rs.16,75,982) for DEIC equipment.
b) For 10 New Proposed DEICs: State is proposing 25% of essential equipment cost for 10 New DEICs in the FY 2026-27.  25% of (10 DEIC x Rs. 79,94,120/ DEIC = Rs. 7,99,41,200) i.e. Rs. 1,99,85,300/- 
Total Budget for Equipment Procurement: Rs. 3,76,37,182/- (Pre-Approved DEICs: -Rs.  1,76,51,882 + New DEICs: - Rs. 1,99,85,300).</t>
  </si>
  <si>
    <t>The facilities in District Hospitals of the State are proposed to be upgraded and we need tostrengthen ICUs, Obstetrics &amp; Gynaecology OTs, Eye OTs, Emergency/General OTs, Orthopaedic Operation Theatres and many other service facilities  as per IPHS norms. An exercise of equipment gap analysis of bio-medical equipments against IPHS norms was conducted across the state. As per this, we need approximately an amount of Rs. 22.80 Crore for procurement of equipments.</t>
  </si>
  <si>
    <t xml:space="preserve">We need to equip the Sub-District hospitals with sufficient number of essential bio-medical equipments as per IPHS norms. Various facilities of Sub-districts Hospitals (SDHs) need to be upgraded by strengthening Obstetrics &amp; Gynaecology, Emergency/General, and Orthopaedic Operation Theatres and many other health facilities with latest equipments during FY 2026–27. For this, we need  Rs.39 Crore for procurement of equipments. 
</t>
  </si>
  <si>
    <t xml:space="preserve">All the Community Health Centers (CHCs) of the State need to be upgraded and the operation theatres need to be renovated. We are also euiping the CHCs to provide services as per IPHS norms. An elaborate exercise of equipment gap analysis of bio-medical equipments against IPHS norms was conducted across the state. As per this, we need approximately an amount of Rs. 114.31 Crore for procurement of equipments.
</t>
  </si>
  <si>
    <r>
      <rPr>
        <b/>
        <sz val="11"/>
        <color theme="1"/>
        <rFont val="Aptos Narrow"/>
        <scheme val="minor"/>
      </rPr>
      <t>HMIS - DMUs at Health Facilities (HIMS)</t>
    </r>
    <r>
      <rPr>
        <sz val="11"/>
        <color theme="1"/>
        <rFont val="Aptos Narrow"/>
        <family val="2"/>
        <scheme val="minor"/>
      </rPr>
      <t xml:space="preserve">
The fund of Rs. 11796.12 lakh has been proposed for 3500 DMUs (Data Management Unit) @ Rs.28,086/- per DMU for 12 months for roll-out of ABDM complied Hospital Information Management System (HIMS) at all health facilities (DH/SDH/RH/CHC/PHC) of all 38 districts in FY: 2026-27. 
Note: all modules of ABDM Complied HIMS has been implemented in all 38 districts.  </t>
    </r>
  </si>
  <si>
    <t xml:space="preserve">Printing of various essential female sterilization records-registers (As Consent form, Medical record checklist, Sterilization certificate, post operative dischage card), Sterilization register and Any other document pertaining to female sterilization,
Acrylic Board (Life span of 3- 5 years) for PPS and PAS at FRU/MC&amp;H etc. 
Rs. 36.519  lakhs proposed.
Budget Break up is attached as Annexure_RCH </t>
  </si>
  <si>
    <t>Proposed Activity: Printing of various essential Materials for Antara (Injectable MPA) Services
1. Printing and production of various Antara (Injectable MPA) related materials are proposed to strengthen service delivery, community awareness, and record maintenance. The proposed items include Client and Provider Leaflets, MPA Registers, and other documents pertaining to all methods such as Community Need Assessment formats for MPA services at Health Sub-Centres during MPV drives.
2. For visibility and awareness at health facilities, installation of Acrylic Boards (Life span of 3- 5 years) for MPA Antara at institutions up to CHC level,
The total estimated cost for the above activities is Rs. 69.144 lakhs.
The detailed budget break-up is enclosed as Annexure_RCH.</t>
  </si>
  <si>
    <t>Printing of various essential IUCD-related materials— IUCD cards, IUCD service delivery and follow-up registers and display boards (acrylic boards (Life span of 3- 5 years) for PPIUCD/PAIUCD at CHC, MC&amp;H, and FRUs) is proposed.
A total budget of Rs.32.293 lakh is proposed.
Budget breakup is attached as Annexure_RCH.</t>
  </si>
  <si>
    <t>Printing of various essential male sterilization records-registers (As Consent form, Medical record checklist, Sterilization certificate, post operative dischage card), Sterilization register and Any other document pertaining to male sterilization,
Acrylic boards (Life span of 3- 5 years) for male sterilization at FRU/MC&amp;H—is proposed.
A total budget of Rs.4.294 lakh is proposed.
Budget breakup is attached as Annexure_RCH.</t>
  </si>
  <si>
    <r>
      <t xml:space="preserve">Proposed Mass / Mid media / IPC Activities under Mission Parivar Vikas (MPV)
IEC activities under Mission Parivar Vikas are proposed to be conducted at least 2 times in a year. 
Further, for specific communication during  MPV Drives,. Mass Media/MId media &amp; IPC activities are proposed at Rs.25.00 lakhs per drive, amounting to a total of </t>
    </r>
    <r>
      <rPr>
        <b/>
        <sz val="12"/>
        <color theme="1"/>
        <rFont val="Arial Narrow"/>
        <family val="2"/>
      </rPr>
      <t xml:space="preserve">Rs.50 lakhs
</t>
    </r>
    <r>
      <rPr>
        <sz val="12"/>
        <color theme="1"/>
        <rFont val="Arial Narrow"/>
        <family val="2"/>
      </rPr>
      <t xml:space="preserve">
</t>
    </r>
  </si>
  <si>
    <t xml:space="preserve"> Printing of various essential Materials as FPIS Claim Forms, and other related documents are proposed to facilitate effective implementation of FPIS and smooth claim processing.
The total estimated cost for the above activities is 1300 booklet X Rs 10/booklet = Rs.0.13  lakh.
</t>
  </si>
  <si>
    <t xml:space="preserve">Proposed for 8721 HSC-AAM at the rate of Rs. 30000/HSC-AAM and Rs. 75000 per APHC-AAM for 844 APHC-AAMs. Total- 3249.3 Lakhs
 </t>
  </si>
  <si>
    <t>State &amp; District level 
1. TB mukt Panchayat Pehal activity in 1126 panchayats @ Rs 5000.0= Rs 56.30 lakh
2. World TB day celebration State @ Rs 2.5 Lakh
3. World TB day Celebration District @ Rs 1.0 Lakh * 38 District = Rs 38.00 Lakh
4.  Honorarium for 1068 local TB Champions @Rs.3000 per month =Rs.384.48 Lakh  Operational Cost for community engagement and stigma reduction through TB Champions Rs.35.472 Lakh (Training and monthly meetings etc)</t>
  </si>
  <si>
    <t>Budget is being proposed :
 A) Rs. 12.0 Lakhs ANM Honorarium for FBIR  for 12000 Community Level Under 5 Deaths @ Rs. 100 per Under 5 Death. 
B) Rs. 48.30 Lakhs for Verbal Autopsy by team of 2 members @ Rs. 500 per Team for 9660 Community Level Under 5 Deaths.
C) Rs. 0.70 Lakhs for local covenience of Parents to attend DM Level Review Meeting @ Rs. 200 for 350 Deceased Families.
D) Rs. 2.0 Lakhs for CDR Review at State Level.</t>
  </si>
  <si>
    <t xml:space="preserve">HMIS - Providing internet facility to 27971 ANMs @ Rs.300/- per ANM -
The fund of Rs.1006.95 lakh has been proposed for internet facility to 27971 ANMs @ Rs.300/- per ANM for 12  months for FY: 2026-27, so that ANM may continue the entry/updation of data in real-time by using their tablets on RCH Portal (using ANMOL App), NCD App, DVDMS (e-Aushadhi), e-Sanjeevani, ASHWIN etc.  </t>
  </si>
  <si>
    <t xml:space="preserve">RBSK -Purchase of Laptop for Mobile Health Team( MHT) 
700 laptops for MHTs are proposed for 2026-27. Proposed budget @ ₹50,000 per unit. 
Total estimated cost: ₹50,000 × 700 = ₹3,50,00,000/-
</t>
  </si>
  <si>
    <t>Family Planning - Desktop for Counselors of MC&amp;H, DH and SDH of 38 districts 
No. of Unit 105  for strengthening of Counselling along with  FDS , FPLMIS  and reporting through App. (Detail in IT Inovation Write up) Budget Estimate: - Per Desktop Price  = Rs 50,000/-
Total Cost = 50,000*105 = Rs. 52,50,000/- 
(Details in the write-up)</t>
  </si>
  <si>
    <t>NTEP - Procurement of Laptop  &amp; Printer -
(i) Procurement of Laptop for  State Level &amp; District Level (DPC, DPS, DEO,STS, STLS) to be use for data entry / management at Block level by NTEP staff.
(ii) For Procurement of 2 (two) LaserJet Printer in state.</t>
  </si>
  <si>
    <t xml:space="preserve">NUHM - Continued Activity - CPHC - IT support for UPHC such as Internet charges, minner repaires of Laptop, Computers, Printer Etc. 
IIT support @ 7500 per UPHC-HWC for 100 UPHC (Rs 7500*100 UPHC=Rs. 7,50,000/-) 
</t>
  </si>
  <si>
    <t>NUHM - Continued Activity - Public Health Institutions as per IPHS norms - CUG SIM and internet charge for ANM 
1. CUG SIM recharge for 110 MO =Total 110 CUG SIM @ Rs 500/month for 12 months
= 110*12*500=6,60,000/-
2. Internet recharge:-
for UPHC 358 ANMs for 12 months - @ (Rs. 300*358 *12=12,88,000)
GT- Rs. 6,60,000+12,88,800= Rs. 19,48,800/-</t>
  </si>
  <si>
    <t>Telemedicine - 
(A) Rs. 286.84 lakh for internet cost for the following - 6557 CHO, 1413 awaited  CHO at Rs. 3599.00 annually Internet cost (Daily 2.5GB/Day)</t>
  </si>
  <si>
    <t>Blood Cell - Other Blood Services &amp; Disorders Components 
Rs. 10 Lakhs for procurement &amp; supply of Desktop Computer with printer &amp; UPS @1 lakh per unit for 10 New Blood Centre at District Hospital Araria, Arwal, Banka, Sheohar, Supaul, East Champaran, Gaya, Bhagalpur, SDH Benipur (Darbhagna), Guru Govind Singh Hospital (Patna) for e-Raktkosh Data Entry</t>
  </si>
  <si>
    <t>ASHA Cell -Maintenance and technical Support from NIC, Bihar
For Maintenance and technical Support from NIC, Bihar  @Rs.16,48,000/- for 2026 - 27</t>
  </si>
  <si>
    <t>STEMI Program For 599 spokes in 38 districts (DH to PHC and UPHC-Polyclinics) through PPP mode @Rs 121.80 (excluding GST) per ECG. Average Monthly ECG per facility-200 Budget (599*200*11*121.80) = Rs. 1605 Lakh.</t>
  </si>
  <si>
    <t>Staff Welfare Fund 
Amount proposed for Group Health Insurance Policy and Personal Accidental Insurance Policy. Amount Proposed @3500/- per employee Insurance Premium. (PM- 3500*3500=12250000), SD- 32000*3500=112000000 Lakh)
Incentives Under Family Planning
1) 300000 PPIUCD case X Rs 150/case = 45000000
2) 1500 PAIUCD case X Rs 150/case = 225000
 IDSP VPD Surveillance Incentive: 
931.50 Lakhs proposed for Incentive to various cadres for VPD Surveillance for which break up is as follows: Incentive for Informants for helping &amp; notifying VPD cases @200/case; Incentive for MO for investigating VPDs @200/case; Incentive for Stool Messenger for  Sample collection &amp; storage @200/case;Incentive for stool messenger/messenger for Sample transportation from PHC to DH @250 incentive+250 travel cost, max 500 Rs; Incentive  for MessengerSample transportation from DH to linked Lab  @400*2=800 Rs; Incentive/Travel cost to Messenger/Courier/Stool messenger for sample transportation to outside Lab . @5000/case (in+out)</t>
  </si>
  <si>
    <t>Performance Linked Payment for CHO
'1)  PLP for Existing 6514 CHO @ 8000/CHO for 12 months= 6253.44 Lakh
2)  PLP for 5207 to be recruited in FY 2026-27 @Rs. 8000/CHO/Month for 2 months = 833.12 Lakh 
(Total Approved CHO post 11721 and 6514 working at present)
Total Performance Linked Payment for all CHOs= 7086.56 Lakhs
Team Based Incentive for ASHA &amp; ANM @ HSC AAM
1) TBI for ASHA @ 1000 for 5 ASHA @ each HSC AAM= 1000*5*14627*12= 8776.2 Lakh
2) TBI for ANM @1500 for 2 ANM @ each HSC AAM= 1500*2*14627*12= 5265.72 Lakh
Total Team Based Incentive - 14041.92 Lakh</t>
  </si>
  <si>
    <t xml:space="preserve">SRM visit &amp; Review meeting </t>
  </si>
  <si>
    <t xml:space="preserve">A budget of Rs. 1208.84 lakhs is proposed for procurement of 105116468 Albendazole tablets for two rounds under the National Deworming Day (NDD) programme at the rate of Rs. 1.15 per tablet, to cover 5,25,58,234 children aged 1–19 years..
</t>
  </si>
  <si>
    <t xml:space="preserve">HMIS (eSanjeevani (OPD+HWC) - Fund for Internet lease line from DH to CHC/Block PHC Levell
1.	The service of Internet lease-line 1:1 connection with Access Points is being taken from BSNL, Patna at District Hospitals (36), Sub-Divisional Hospital (45), Referral Hospitals (67) and Community Health Centres/Block Primary Health Centres (533) for providing the Internet facility to Health Officials /  Service Providers for ABDM complied Hospital Information Management System (HIMS - BHAVYA), e-Sanjeevani and reporting / recording the data on all GoI Applications /  State specific Applications as like - HMIS, GoI Portal, RCH Portal, NIN, Mera Aspataal, SNCU, DVDMS, FP-MLIS, eVin, NCD, HWC, KAMIS, NIKSHAY, eRaktokosh, MPCSDR, BHY, COVID-19, ASHWIN, RBSK, PC&amp;PNDT, THS etc. The above BSNL Internet Lease-line is a single Internet facility – provided at DH / SDH / RH / CHC / Block PHC for all portals / applications mentioned above. Hence, the above plan has been upgraded as follows –  
a.	DH - 10 AP, 110 Mbps ILL (1:1) @ Rs. 10,92,326/- per DH per Annum. 
b.	SDH- 4 AP, 20 Mbps ILL (1:1) @ Rs. 3,54,000/- per SDH per Annum. 
c.	RH- 4 AP, 10 Mbps ILL (1:1) @ Rs. 2,95,000/- per RH per Annum. 
d.	PHC/CHC - 4 AP, 10 Mbps ILL (1:1) @ Rs. 2,95,000/- per PHC per Annum. 
2.	The fund of Rs. 1155.17 Lakh for Internet has been approved in ROP 2025-26 under FMR Code-197 @ Rs.3,54,000/- per annum for 38 DH (10 Mbps with four AP), @ 1,13,280/- per annum for 45 SDH, 67 RH, 256 CHC and 533 Block PHC (2 Mbps with two AP). 
3.	The additional required fund has been proposed in Supplementary PIP FY: 2024-26, but it has not approved, mentioning the reason that - As per Tele-medicine guidelines min required Internet bandwidth is 2 Mbps for each hub and spoke, which is already approved in RoP. Hence, the proposal of Internet facility at DH / SDH / RH  / CHC / Block PHC for all portals / applications, mentioned above (including e-Saneevani) is proposed under FMR Code – 203.  
</t>
  </si>
  <si>
    <t xml:space="preserve">(a) Rupees 2 lakhs for state level meeting of DMHP officials.                                                         (b) Rupees 10,000 per district for 38 districts = 3.80 lakhs.                                                                        ( c) Rupees 3 lakhs per district for 13 districts =39 lakhs for hiring vehicle for district team field visit.                                                                               (d ) Rupees 2 thousand per district for 20 districts =40 thousand for Contingency and Miscellaneous under NMHP.
</t>
  </si>
  <si>
    <t>1. Proposed 131.25 lakh for training of 1050 CHOs on Integrated module @ 12500/- per CHO. 
Training of CHOs integrated module as per MoHFW guidelines for 10 Days in two phases i.e. 5 days in each phase. The Training will be conducted in two Phases of  five days. Proposing for 35 Batch for 1st Phase of Five Days.</t>
  </si>
  <si>
    <t>1. Proposed 131.25lakh for training of 1050 CHOs on Integrated Module @ 12500/- per CHO.
Training of CHOs integrated module as per MoHFW guidelines for 10 Days in two phases i.e. 5 days in each phase. The Training will be conducted in two Phases of  five days. Proposing for 35 Batch for 2nd Phase of Five Days.</t>
  </si>
  <si>
    <t>New post proposed 1994 including 802 PM post &amp; 1192 SD post.
PM Budget for New 802 Post- 1273.07 lakh (Details attached in annexure)
SD Budget for New 1192 Post- 1185.65 lakh  (Details attached in annexure)
Proposed remuneration along with Annual Increment for Existing 3220 SD staff- Rs.8575.73 lakh (Budget proposed for vacant post for 6 months)
Proposed remuneration along with Annual Increment for Existing 207 PM staff- Rs.665.48 lakh (Budget proposed for vacant post for 6 months)</t>
  </si>
  <si>
    <t>Proposed 30 lakh for ToT on Integrated Module Training of CHOs @ 7.5 lakh per ToT  for 4 batch.</t>
  </si>
  <si>
    <t>6 days training of  875 Medical officer .the cost of per batch Rs233500/ ,total cost of 35 batches are Rs8172500/</t>
  </si>
  <si>
    <t>10 days training of 1800 staff nurse ,the cost of per batch rs426000/- total cost for 60 batches are Rs25560000</t>
  </si>
  <si>
    <t>10 days training of 5250 ANM ,the cost of per batch Rs 426000/- total cost for 175 batches are Rs74550000/</t>
  </si>
  <si>
    <t xml:space="preserve">Refresher Training of 789 MAS (7890 Participants)
@Rs. 5000/- x 789 MAS = Rs. 39,45,000/- </t>
  </si>
  <si>
    <t>To ensure the efficient implementation and smooth functioning  of the Electronic Vaccine Intelligence Network (eVIN)  and  after considering  the various operational demands and requirements budget INR 436.60/- lakhs has been proposed under  relatd activities during year 2026-27.</t>
  </si>
  <si>
    <t>New Activity
1) Establishment, operation and management of 387 Blood Storage Units  in SDH &amp;CHC (CHC - 332, SDH - 55) One time establishment cost 4 Lac = 387 x 4 = 1548 Lac 
2) Rs. 100 lakhs @50/Blood Centre for Establishment of 2 new blood centre to be located at IRCS Patna City &amp; SDH Dhaka, East Champaran 
'Continued Activity
1) Rs. 10 Lakhs for 100 Hemoglobinometer. Two Hemoglobinator to each Blood Center for 50 Blood Center @ 10000/- 
2) Rs. 135 Lakhs for Grouping &amp; Cross matching machine &amp; Kits (Centrifuge &amp; Incubator) Rs. 3,00,000 per Blood center for 45 Blood center.
3) Rs. 35 Lakh for 5 Sterile Connecting Device. @ 7 Lakh for five Blood center BMIS Pavapuri, ANMMCH Gaya, GMC Betia, GMC Purnea &amp; SH Munger.
4) Rs. 10 Lakhs for equipment for Integrated Center for Hemoglobinopathies &amp; Hemophillia in GMC Purnea and AIIMS Patna @ Rs 5 Lakhs per Blood Center.
5) Rs 90 lakh Aphersis Machine in Medical College ie ANMCH Gaya &amp; NMCH, Patna@ Rs 45 lakhs</t>
  </si>
  <si>
    <t>(1) Rupees 3 lakhs for 1 TMC at IGIMS Patna for contingency &amp; Miscellaneous @ 50,000 per month for 6 months. (2) Tele Manas - Procurement of internet- Rupees 1.20 lakhs for 1 TMC at IGIMS Patna for internet/telecom vendor for state telemanas cell @20,000 per month for 06 months.      'Remuneration for Telemanas HR (Details in Annexure)</t>
  </si>
  <si>
    <t xml:space="preserve">NMHP - Procurement of laptops, headphone
(a) Rupees 64.22 lakhs to procure 2 laptops @rs 82500 each in 38 districts  and 1 headphone @rs 4000 in 38 districts.
</t>
  </si>
  <si>
    <t>New post proposed  1353 including 117 PM post &amp; 1236 SD post.
SD Budget for 1236 New post - Rs.3056.52 Lakh
PM Budget for 118 New post - Rs.169.33 lakh 
Proposed remuneration along with annual increment for Existing 38527 SD staff- Rs.84474.47 Lakh
Proposed remuneration along with annual increment for Existing 4251 PM staff- Rs27232.56 lakh
Budget Proposed for Existing EPF-7719.27(SD) + 1763.49(PM)</t>
  </si>
  <si>
    <t>Implementation of Tele-Manas</t>
  </si>
  <si>
    <r>
      <rPr>
        <b/>
        <sz val="16"/>
        <rFont val="Cambria"/>
        <family val="1"/>
      </rPr>
      <t>Total Proposed Amount:</t>
    </r>
    <r>
      <rPr>
        <sz val="16"/>
        <rFont val="Cambria"/>
        <family val="1"/>
      </rPr>
      <t xml:space="preserve"> 
Rs. 115,26,21,572/- (Rs. 11526.21 lakhs) 
(i) Continued Activity:
Uniform - Rs. 25,43,62,500/- 
02 Saries for 97,000 ASHA and 4745 ASHA Facilitator @ Rs. 1250/- per Sari with  Blouse and Peticoat (@Rs. 900/- for Sari &amp; @Rs. 350 for Blouse &amp; Peticoat)
(ii) Continued activity: 
District &amp; Block Level Award as per CP Guidelines: 
Total Rs. 30,50,000/-  
a) Rs. 3,80,000/- for District Level Award @Rs. 10,000/- per district per year for 38 District to motivate ASHA and ASHA Facilitators. Amount proposed for Prize Money, Hall Rent, Certificate printing, Fooding &amp; Lodging etc.
b) Block Level Award: Rs. 26,70,000/-
3 ASHA per block for 534 blocks are to be awarded @Rs. 5000/- per Block. 1st prize Rs. 2000/-,  2nd prize Rs. 1500/-, 3rd prize Rs. 1000/- &amp; Rs. 500/- for certificate printing.
(iii) Communication Allowance: 
Total Rs. 24,29,67,060/- 
For 97000 ASHA &amp; 4745 ASHA Facilitators: 101745 sim x 12 months x Rs. 199/- per month per sim (as this is the minimum recharge by any telecom/cellular company).
(iv) ASHA Facilitator's Supervision Cost as  discussed in NPCC meeting: 
Rs. 59,78,70,000/- 
4745 ASHA Facilitator x 21 days x Rs. 500/- per day x 12 months
(v) Social Security Schemes:           
Total Rs. 3,92,87,612/-
a) Pradhan Mantri Suraksha Bima Yajana for 97000 ASHA &amp; 4745 ASHA Facilitator = 101745 x Rs. 20 yearly premium = Rs. 20,34,900/-
b) Pradhan Mantri Jeevan Jyoti Bima Yajana for 81911 ASHA &amp; 3531 ASHA Facilitator = 85442 x @Rs. 436 yearly premium = Rs. 3,72,52,712/-                        
</t>
    </r>
    <r>
      <rPr>
        <b/>
        <sz val="16"/>
        <color indexed="17"/>
        <rFont val="Cambria"/>
        <family val="1"/>
      </rPr>
      <t xml:space="preserve">(vi) NIOS Certification registraion for 13000 ASHA and AF @ Rs 878/- one time  = Rs 1,14,14,000/- (rate has been revised from Rs. 762/- to Rs. 878/- as per attached D.O Letter DO Z-18015/18/2023 - NHM - II (Pt. - I) dated 07th April 2026
</t>
    </r>
    <r>
      <rPr>
        <b/>
        <sz val="16"/>
        <rFont val="Cambria"/>
        <family val="1"/>
      </rPr>
      <t xml:space="preserve">
</t>
    </r>
    <r>
      <rPr>
        <sz val="16"/>
        <rFont val="Cambria"/>
        <family val="1"/>
      </rPr>
      <t>(vii) Exposure visit of 38 ASHAs to the near by districts of Jharkhand State under PLA Programme @Rs. 10000 per ASHA = Rs. 3,80,000/- as per CP guidelines
(viii) Office Contingencies: total proposed amount Rs. 32,90,400/- as per CP Guidelines
(a) For Districts
@Rs. 3000/- per month per District for 38 districts in a year = Rs. 13,68,000/- as per CP guidelines
(b) For Blocks
@Rs. 300/- per month per District for 534 districts in a year = Rs. 19,22,400/- as per CP guidelines</t>
    </r>
  </si>
  <si>
    <t>Pilot implementation of Home based Newborn and Child care (HBNCC) programme in three Districts of Bihar namely Nalanda,Munger and Khagaria</t>
  </si>
  <si>
    <t>Details in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</si>
</sst>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_(* #,##0_);_(* \(#,##0\);_(* &quot;-&quot;??_);_(@_)"/>
    <numFmt numFmtId="166" formatCode="_(* #,##0.000_);_(* \(#,##0.000\);_(* &quot;-&quot;??_);_(@_)"/>
    <numFmt numFmtId="167" formatCode="0.0000"/>
    <numFmt numFmtId="168" formatCode="0.000"/>
  </numFmts>
  <fonts count="113">
    <font>
      <sz val="11"/>
      <color theme="1"/>
      <name val="Aptos Narrow"/>
      <family val="2"/>
      <scheme val="minor"/>
    </font>
    <font>
      <sz val="11"/>
      <color theme="1"/>
      <name val="Aptos Narrow"/>
      <family val="2"/>
      <scheme val="minor"/>
    </font>
    <font>
      <b/>
      <sz val="11"/>
      <color rgb="FF000000"/>
      <name val="Calibri"/>
      <family val="2"/>
    </font>
    <font>
      <sz val="11"/>
      <color rgb="FF000000"/>
      <name val="Calibri"/>
      <family val="2"/>
    </font>
    <font>
      <sz val="11"/>
      <color theme="1"/>
      <name val="Calibri"/>
      <family val="2"/>
    </font>
    <font>
      <b/>
      <sz val="11"/>
      <color theme="1"/>
      <name val="Aptos Narrow"/>
      <family val="2"/>
      <scheme val="minor"/>
    </font>
    <font>
      <b/>
      <sz val="14"/>
      <color rgb="FF000000"/>
      <name val="Aptos Narrow"/>
      <family val="2"/>
      <scheme val="minor"/>
    </font>
    <font>
      <sz val="11"/>
      <color rgb="FF000000"/>
      <name val="Aptos Narrow"/>
      <family val="2"/>
      <scheme val="minor"/>
    </font>
    <font>
      <b/>
      <sz val="11"/>
      <color rgb="FF000000"/>
      <name val="Aptos Narrow"/>
      <family val="2"/>
      <scheme val="minor"/>
    </font>
    <font>
      <b/>
      <sz val="11"/>
      <color theme="3" tint="0.249977111117893"/>
      <name val="Aptos Narrow"/>
      <family val="2"/>
      <scheme val="minor"/>
    </font>
    <font>
      <sz val="11"/>
      <color theme="3" tint="0.249977111117893"/>
      <name val="Aptos Narrow"/>
      <family val="2"/>
      <scheme val="minor"/>
    </font>
    <font>
      <sz val="10"/>
      <color rgb="FF000000"/>
      <name val="Arial"/>
      <family val="2"/>
    </font>
    <font>
      <sz val="8"/>
      <name val="Aptos Narrow"/>
      <family val="2"/>
      <scheme val="minor"/>
    </font>
    <font>
      <b/>
      <i/>
      <sz val="14"/>
      <color theme="1"/>
      <name val="Aptos Narrow"/>
      <family val="2"/>
      <scheme val="minor"/>
    </font>
    <font>
      <sz val="11"/>
      <color theme="1"/>
      <name val="Arial"/>
      <family val="2"/>
    </font>
    <font>
      <sz val="14"/>
      <color rgb="FF000000"/>
      <name val="Arial Narrow"/>
      <family val="2"/>
    </font>
    <font>
      <sz val="14"/>
      <color rgb="FF000000"/>
      <name val="Cambria"/>
      <family val="1"/>
    </font>
    <font>
      <b/>
      <sz val="16"/>
      <name val="Cambria"/>
      <family val="1"/>
    </font>
    <font>
      <sz val="16"/>
      <name val="Cambria"/>
      <family val="1"/>
    </font>
    <font>
      <b/>
      <sz val="16"/>
      <color theme="0"/>
      <name val="Cambria"/>
      <family val="1"/>
    </font>
    <font>
      <sz val="16"/>
      <color theme="1"/>
      <name val="Cambria"/>
      <family val="1"/>
    </font>
    <font>
      <b/>
      <i/>
      <sz val="16"/>
      <color theme="1"/>
      <name val="Cambria"/>
      <family val="1"/>
    </font>
    <font>
      <b/>
      <sz val="16"/>
      <color rgb="FF000000"/>
      <name val="Cambria"/>
      <family val="1"/>
    </font>
    <font>
      <b/>
      <sz val="16"/>
      <color theme="1"/>
      <name val="Cambria"/>
      <family val="1"/>
    </font>
    <font>
      <sz val="16"/>
      <color rgb="FF000000"/>
      <name val="Cambria"/>
      <family val="1"/>
    </font>
    <font>
      <sz val="14"/>
      <color theme="1"/>
      <name val="Cambria"/>
      <family val="1"/>
    </font>
    <font>
      <b/>
      <sz val="14"/>
      <color theme="1"/>
      <name val="Cambria"/>
      <family val="1"/>
    </font>
    <font>
      <b/>
      <sz val="14"/>
      <color theme="0"/>
      <name val="Cambria"/>
      <family val="1"/>
    </font>
    <font>
      <b/>
      <i/>
      <sz val="14"/>
      <color theme="1"/>
      <name val="Cambria"/>
      <family val="1"/>
    </font>
    <font>
      <b/>
      <sz val="14"/>
      <color rgb="FF000000"/>
      <name val="Cambria"/>
      <family val="1"/>
    </font>
    <font>
      <b/>
      <sz val="12"/>
      <color theme="0"/>
      <name val="Cambria"/>
      <family val="1"/>
    </font>
    <font>
      <i/>
      <sz val="16"/>
      <color theme="1"/>
      <name val="Cambria"/>
      <family val="1"/>
    </font>
    <font>
      <sz val="16"/>
      <color theme="3" tint="0.249977111117893"/>
      <name val="Cambria"/>
      <family val="1"/>
    </font>
    <font>
      <b/>
      <sz val="16"/>
      <color rgb="FF000000"/>
      <name val="Aptos Narrow"/>
      <family val="2"/>
      <scheme val="minor"/>
    </font>
    <font>
      <sz val="16"/>
      <color rgb="FF000000"/>
      <name val="Aptos Narrow"/>
      <family val="2"/>
      <scheme val="minor"/>
    </font>
    <font>
      <sz val="16"/>
      <color rgb="FF000000"/>
      <name val="Calibri"/>
      <family val="2"/>
    </font>
    <font>
      <b/>
      <i/>
      <sz val="16"/>
      <color theme="1"/>
      <name val="Aptos Narrow"/>
      <family val="2"/>
      <scheme val="minor"/>
    </font>
    <font>
      <b/>
      <sz val="16"/>
      <color theme="1"/>
      <name val="Aptos Narrow"/>
      <family val="2"/>
      <scheme val="minor"/>
    </font>
    <font>
      <b/>
      <sz val="16"/>
      <color theme="3" tint="0.249977111117893"/>
      <name val="Aptos Narrow"/>
      <family val="2"/>
      <scheme val="minor"/>
    </font>
    <font>
      <sz val="16"/>
      <color theme="1"/>
      <name val="Aptos Narrow"/>
      <family val="2"/>
      <scheme val="minor"/>
    </font>
    <font>
      <sz val="16"/>
      <color theme="3" tint="0.249977111117893"/>
      <name val="Aptos Narrow"/>
      <family val="2"/>
      <scheme val="minor"/>
    </font>
    <font>
      <sz val="16"/>
      <color theme="1"/>
      <name val="Calibri"/>
      <family val="2"/>
    </font>
    <font>
      <b/>
      <sz val="16"/>
      <color rgb="FF000000"/>
      <name val="Calibri"/>
      <family val="2"/>
    </font>
    <font>
      <b/>
      <sz val="12"/>
      <color rgb="FF000000"/>
      <name val="Aptos Narrow"/>
      <family val="2"/>
      <scheme val="minor"/>
    </font>
    <font>
      <b/>
      <sz val="11"/>
      <color theme="1"/>
      <name val="Aptos Narrow"/>
      <scheme val="minor"/>
    </font>
    <font>
      <sz val="14"/>
      <color rgb="FF000000"/>
      <name val="Times New Roman"/>
      <family val="1"/>
    </font>
    <font>
      <b/>
      <sz val="12"/>
      <color theme="1"/>
      <name val="Cambria"/>
      <family val="1"/>
    </font>
    <font>
      <sz val="12"/>
      <color theme="1"/>
      <name val="Cambria"/>
      <family val="1"/>
    </font>
    <font>
      <sz val="10"/>
      <name val="Arial"/>
      <family val="2"/>
    </font>
    <font>
      <b/>
      <i/>
      <sz val="12"/>
      <color theme="1"/>
      <name val="Cambria"/>
      <family val="1"/>
    </font>
    <font>
      <b/>
      <sz val="12"/>
      <color rgb="FF000000"/>
      <name val="Cambria"/>
      <family val="1"/>
    </font>
    <font>
      <sz val="12"/>
      <name val="Cambria"/>
      <family val="1"/>
    </font>
    <font>
      <sz val="11"/>
      <name val="Cambria"/>
      <family val="1"/>
    </font>
    <font>
      <b/>
      <sz val="11"/>
      <name val="Cambria"/>
      <family val="1"/>
    </font>
    <font>
      <sz val="14"/>
      <name val="Cambria"/>
      <family val="1"/>
    </font>
    <font>
      <b/>
      <sz val="14"/>
      <name val="Cambria"/>
      <family val="1"/>
    </font>
    <font>
      <sz val="11"/>
      <color theme="1"/>
      <name val="Aptos Narrow"/>
      <scheme val="minor"/>
    </font>
    <font>
      <sz val="14"/>
      <color theme="1"/>
      <name val="Aptos Narrow"/>
      <scheme val="minor"/>
    </font>
    <font>
      <sz val="14"/>
      <color theme="1"/>
      <name val="Aptos Narrow"/>
      <family val="2"/>
      <scheme val="minor"/>
    </font>
    <font>
      <b/>
      <sz val="16"/>
      <color theme="3" tint="0.249977111117893"/>
      <name val="Cambria"/>
      <family val="1"/>
    </font>
    <font>
      <b/>
      <sz val="16"/>
      <name val="Arial Narrow"/>
      <family val="2"/>
    </font>
    <font>
      <sz val="16"/>
      <name val="Arial Narrow"/>
      <family val="2"/>
    </font>
    <font>
      <b/>
      <i/>
      <sz val="16"/>
      <name val="Arial Narrow"/>
      <family val="2"/>
    </font>
    <font>
      <sz val="16"/>
      <color theme="3" tint="0.249977111117893"/>
      <name val="Arial Narrow"/>
      <family val="2"/>
    </font>
    <font>
      <b/>
      <sz val="12"/>
      <color theme="0"/>
      <name val="Arial Narrow"/>
      <family val="2"/>
    </font>
    <font>
      <b/>
      <sz val="14"/>
      <color rgb="FF000000"/>
      <name val="Arial Narrow"/>
      <family val="2"/>
    </font>
    <font>
      <b/>
      <sz val="14"/>
      <color theme="1"/>
      <name val="Arial Narrow"/>
      <family val="2"/>
    </font>
    <font>
      <sz val="14"/>
      <color theme="1"/>
      <name val="Arial Narrow"/>
      <family val="2"/>
    </font>
    <font>
      <sz val="12"/>
      <color theme="1"/>
      <name val="Arial Narrow"/>
      <family val="2"/>
    </font>
    <font>
      <b/>
      <sz val="12"/>
      <color rgb="FF000000"/>
      <name val="Arial Narrow"/>
      <family val="2"/>
    </font>
    <font>
      <b/>
      <sz val="12"/>
      <name val="Arial Narrow"/>
      <family val="2"/>
    </font>
    <font>
      <sz val="16"/>
      <color rgb="FF000000"/>
      <name val="Arial Narrow"/>
      <family val="2"/>
    </font>
    <font>
      <sz val="16"/>
      <color theme="1"/>
      <name val="Arial Narrow"/>
      <family val="2"/>
    </font>
    <font>
      <b/>
      <sz val="16"/>
      <color rgb="FF000000"/>
      <name val="Arial Narrow"/>
      <family val="2"/>
    </font>
    <font>
      <b/>
      <i/>
      <sz val="12"/>
      <color theme="1"/>
      <name val="Arial Narrow"/>
      <family val="2"/>
    </font>
    <font>
      <b/>
      <sz val="12"/>
      <color theme="1"/>
      <name val="Arial Narrow"/>
      <family val="2"/>
    </font>
    <font>
      <sz val="12"/>
      <color rgb="FF000000"/>
      <name val="Arial Narrow"/>
      <family val="2"/>
    </font>
    <font>
      <sz val="12"/>
      <name val="Arial Narrow"/>
      <family val="2"/>
    </font>
    <font>
      <sz val="12"/>
      <color rgb="FFFF0000"/>
      <name val="Arial Narrow"/>
      <family val="2"/>
    </font>
    <font>
      <i/>
      <sz val="12"/>
      <color theme="1"/>
      <name val="Arial Narrow"/>
      <family val="2"/>
    </font>
    <font>
      <sz val="14"/>
      <color rgb="FF000000"/>
      <name val="Aptos Narrow"/>
      <scheme val="minor"/>
    </font>
    <font>
      <sz val="11"/>
      <color rgb="FF000000"/>
      <name val="Aptos Narrow"/>
      <scheme val="minor"/>
    </font>
    <font>
      <sz val="11"/>
      <color rgb="FFFF0000"/>
      <name val="Aptos Narrow"/>
      <scheme val="minor"/>
    </font>
    <font>
      <b/>
      <sz val="11"/>
      <color theme="1"/>
      <name val="Arial Narrow"/>
      <family val="2"/>
    </font>
    <font>
      <sz val="11"/>
      <color theme="1"/>
      <name val="Arial Narrow"/>
      <family val="2"/>
    </font>
    <font>
      <b/>
      <sz val="11"/>
      <color rgb="FF000000"/>
      <name val="Arial Narrow"/>
      <family val="2"/>
    </font>
    <font>
      <sz val="11"/>
      <color rgb="FF000000"/>
      <name val="Arial Narrow"/>
      <family val="2"/>
    </font>
    <font>
      <sz val="11"/>
      <color rgb="FFFF0000"/>
      <name val="Arial Narrow"/>
      <family val="2"/>
    </font>
    <font>
      <sz val="11"/>
      <name val="Arial Narrow"/>
      <family val="2"/>
    </font>
    <font>
      <sz val="14"/>
      <name val="Arial Narrow"/>
      <family val="2"/>
    </font>
    <font>
      <sz val="12"/>
      <color theme="1"/>
      <name val="Aptos Narrow"/>
      <family val="2"/>
      <scheme val="minor"/>
    </font>
    <font>
      <b/>
      <sz val="12"/>
      <color theme="1"/>
      <name val="Aptos Narrow"/>
      <family val="2"/>
      <scheme val="minor"/>
    </font>
    <font>
      <sz val="12"/>
      <name val="Aptos Narrow"/>
    </font>
    <font>
      <sz val="12"/>
      <color theme="1"/>
      <name val="Aptos Narrow"/>
      <scheme val="minor"/>
    </font>
    <font>
      <b/>
      <u/>
      <sz val="12"/>
      <color theme="1"/>
      <name val="Aptos Narrow"/>
      <scheme val="minor"/>
    </font>
    <font>
      <sz val="12"/>
      <name val="Calibri"/>
      <family val="2"/>
    </font>
    <font>
      <sz val="12"/>
      <color theme="1"/>
      <name val="Calibri"/>
      <family val="2"/>
    </font>
    <font>
      <b/>
      <u/>
      <sz val="12"/>
      <name val="Calibri"/>
      <family val="2"/>
    </font>
    <font>
      <b/>
      <sz val="12"/>
      <name val="Calibri"/>
      <family val="2"/>
    </font>
    <font>
      <sz val="10"/>
      <color theme="1"/>
      <name val="Aptos Narrow"/>
      <scheme val="minor"/>
    </font>
    <font>
      <sz val="16"/>
      <color theme="1"/>
      <name val="Times New Roman"/>
      <family val="1"/>
    </font>
    <font>
      <sz val="11"/>
      <color theme="1"/>
      <name val="Times New Roman"/>
      <family val="1"/>
    </font>
    <font>
      <sz val="10"/>
      <color theme="1"/>
      <name val="Aptos Narrow"/>
      <family val="2"/>
      <scheme val="minor"/>
    </font>
    <font>
      <u/>
      <sz val="11"/>
      <color theme="1"/>
      <name val="Aptos Narrow"/>
      <scheme val="minor"/>
    </font>
    <font>
      <sz val="10"/>
      <name val="Aptos Narrow"/>
      <scheme val="minor"/>
    </font>
    <font>
      <sz val="10"/>
      <color theme="1"/>
      <name val="Aptos Display"/>
      <family val="2"/>
      <scheme val="major"/>
    </font>
    <font>
      <sz val="11"/>
      <color theme="1"/>
      <name val="Cambria"/>
      <family val="1"/>
    </font>
    <font>
      <sz val="9"/>
      <color rgb="FF000000"/>
      <name val="Arial Narrow"/>
      <family val="2"/>
    </font>
    <font>
      <sz val="11"/>
      <name val="Aptos Narrow"/>
    </font>
    <font>
      <b/>
      <sz val="16"/>
      <color theme="1"/>
      <name val="Arial Narrow"/>
      <family val="2"/>
    </font>
    <font>
      <sz val="14"/>
      <color rgb="FFFF0000"/>
      <name val="Cambria"/>
      <family val="1"/>
    </font>
    <font>
      <b/>
      <sz val="11"/>
      <color theme="8" tint="0.79998168889431442"/>
      <name val="Aptos Narrow"/>
      <scheme val="minor"/>
    </font>
    <font>
      <b/>
      <sz val="16"/>
      <color indexed="17"/>
      <name val="Cambria"/>
      <family val="1"/>
    </font>
  </fonts>
  <fills count="36">
    <fill>
      <patternFill patternType="none"/>
    </fill>
    <fill>
      <patternFill patternType="gray125"/>
    </fill>
    <fill>
      <patternFill patternType="solid">
        <fgColor theme="0"/>
        <bgColor indexed="64"/>
      </patternFill>
    </fill>
    <fill>
      <patternFill patternType="solid">
        <fgColor theme="0"/>
        <bgColor rgb="FFD6DCE4"/>
      </patternFill>
    </fill>
    <fill>
      <patternFill patternType="solid">
        <fgColor theme="0"/>
        <bgColor rgb="FFFFFF00"/>
      </patternFill>
    </fill>
    <fill>
      <patternFill patternType="solid">
        <fgColor theme="0"/>
        <bgColor rgb="FF93C47D"/>
      </patternFill>
    </fill>
    <fill>
      <patternFill patternType="solid">
        <fgColor theme="5" tint="0.79998168889431442"/>
        <bgColor rgb="FFB4C6E7"/>
      </patternFill>
    </fill>
    <fill>
      <patternFill patternType="solid">
        <fgColor theme="9" tint="0.79998168889431442"/>
        <bgColor rgb="FFB4C6E7"/>
      </patternFill>
    </fill>
    <fill>
      <patternFill patternType="solid">
        <fgColor theme="4" tint="0.59999389629810485"/>
        <bgColor rgb="FFB4C6E7"/>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rgb="FFB4C6E7"/>
      </patternFill>
    </fill>
    <fill>
      <patternFill patternType="solid">
        <fgColor theme="5" tint="0.59999389629810485"/>
        <bgColor rgb="FFB4C6E7"/>
      </patternFill>
    </fill>
    <fill>
      <patternFill patternType="solid">
        <fgColor rgb="FFEBE5B5"/>
        <bgColor indexed="64"/>
      </patternFill>
    </fill>
    <fill>
      <patternFill patternType="solid">
        <fgColor rgb="FFEBE5B5"/>
        <bgColor rgb="FFFFFF00"/>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39997558519241921"/>
        <bgColor rgb="FFB4C6E7"/>
      </patternFill>
    </fill>
    <fill>
      <patternFill patternType="solid">
        <fgColor theme="0"/>
        <bgColor rgb="FFB4C6E7"/>
      </patternFill>
    </fill>
    <fill>
      <patternFill patternType="solid">
        <fgColor theme="1"/>
        <bgColor indexed="64"/>
      </patternFill>
    </fill>
    <fill>
      <patternFill patternType="solid">
        <fgColor rgb="FFEAD1DC"/>
        <bgColor indexed="64"/>
      </patternFill>
    </fill>
    <fill>
      <patternFill patternType="solid">
        <fgColor theme="5" tint="0.79998168889431442"/>
        <bgColor indexed="64"/>
      </patternFill>
    </fill>
    <fill>
      <patternFill patternType="solid">
        <fgColor theme="0" tint="-0.14999847407452621"/>
        <bgColor rgb="FFB4C6E7"/>
      </patternFill>
    </fill>
    <fill>
      <patternFill patternType="solid">
        <fgColor theme="8" tint="0.79998168889431442"/>
        <bgColor indexed="64"/>
      </patternFill>
    </fill>
    <fill>
      <patternFill patternType="solid">
        <fgColor theme="1" tint="4.9989318521683403E-2"/>
        <bgColor indexed="64"/>
      </patternFill>
    </fill>
    <fill>
      <patternFill patternType="solid">
        <fgColor rgb="FFFFFF00"/>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3" tint="0.499984740745262"/>
        <bgColor rgb="FFB4C6E7"/>
      </patternFill>
    </fill>
    <fill>
      <patternFill patternType="solid">
        <fgColor theme="2" tint="-9.9978637043366805E-2"/>
        <bgColor indexed="64"/>
      </patternFill>
    </fill>
    <fill>
      <patternFill patternType="solid">
        <fgColor rgb="FF00B0F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3" tint="0.74999237037263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top style="thin">
        <color rgb="FF000000"/>
      </top>
      <bottom style="thin">
        <color rgb="FF000000"/>
      </bottom>
      <diagonal/>
    </border>
  </borders>
  <cellStyleXfs count="96">
    <xf numFmtId="0" fontId="0" fillId="0" borderId="0"/>
    <xf numFmtId="164" fontId="1" fillId="0" borderId="0" applyFont="0" applyFill="0" applyBorder="0" applyAlignment="0" applyProtection="0"/>
    <xf numFmtId="0" fontId="11" fillId="0" borderId="0"/>
    <xf numFmtId="43" fontId="11" fillId="0" borderId="0" applyFont="0" applyFill="0" applyBorder="0" applyAlignment="0" applyProtection="0"/>
    <xf numFmtId="0" fontId="14" fillId="0" borderId="0"/>
    <xf numFmtId="43" fontId="1" fillId="0" borderId="0" applyFont="0" applyFill="0" applyBorder="0" applyAlignment="0" applyProtection="0"/>
    <xf numFmtId="164" fontId="1" fillId="0" borderId="0" applyFont="0" applyFill="0" applyBorder="0" applyAlignment="0" applyProtection="0"/>
    <xf numFmtId="0" fontId="48" fillId="0" borderId="0"/>
    <xf numFmtId="0" fontId="11" fillId="0" borderId="0"/>
    <xf numFmtId="0" fontId="11" fillId="0" borderId="0"/>
    <xf numFmtId="0" fontId="11" fillId="0" borderId="0"/>
    <xf numFmtId="0" fontId="48" fillId="0" borderId="0"/>
    <xf numFmtId="0" fontId="48" fillId="0" borderId="0"/>
    <xf numFmtId="0" fontId="48" fillId="0" borderId="0"/>
    <xf numFmtId="0" fontId="11" fillId="0" borderId="0"/>
    <xf numFmtId="0" fontId="11" fillId="0" borderId="0"/>
    <xf numFmtId="0" fontId="11" fillId="0" borderId="0"/>
    <xf numFmtId="0" fontId="48" fillId="0" borderId="0"/>
    <xf numFmtId="0" fontId="11" fillId="0" borderId="0"/>
    <xf numFmtId="0" fontId="48" fillId="0" borderId="0"/>
    <xf numFmtId="0" fontId="11" fillId="0" borderId="0"/>
    <xf numFmtId="0" fontId="48" fillId="0" borderId="0"/>
    <xf numFmtId="0" fontId="48" fillId="0" borderId="0"/>
    <xf numFmtId="0" fontId="48" fillId="0" borderId="0"/>
    <xf numFmtId="0" fontId="11" fillId="0" borderId="0"/>
    <xf numFmtId="0" fontId="11"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11" fillId="0" borderId="0"/>
    <xf numFmtId="0" fontId="11" fillId="0" borderId="0"/>
    <xf numFmtId="0" fontId="48" fillId="0" borderId="0"/>
    <xf numFmtId="0" fontId="11" fillId="0" borderId="0"/>
    <xf numFmtId="0" fontId="48" fillId="0" borderId="0"/>
    <xf numFmtId="0" fontId="11" fillId="0" borderId="0"/>
    <xf numFmtId="0" fontId="11" fillId="0" borderId="0"/>
    <xf numFmtId="0" fontId="11" fillId="0" borderId="0"/>
    <xf numFmtId="0" fontId="48" fillId="0" borderId="0"/>
    <xf numFmtId="0" fontId="48" fillId="0" borderId="0"/>
    <xf numFmtId="0" fontId="11" fillId="0" borderId="0"/>
    <xf numFmtId="0" fontId="11" fillId="0" borderId="0"/>
    <xf numFmtId="0" fontId="11" fillId="0" borderId="0"/>
    <xf numFmtId="0" fontId="11" fillId="0" borderId="0"/>
    <xf numFmtId="0" fontId="48" fillId="0" borderId="0"/>
    <xf numFmtId="0" fontId="11" fillId="0" borderId="0"/>
    <xf numFmtId="0" fontId="11" fillId="0" borderId="0"/>
    <xf numFmtId="0" fontId="11"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11" fillId="0" borderId="0"/>
    <xf numFmtId="0" fontId="48" fillId="0" borderId="0"/>
    <xf numFmtId="0" fontId="48" fillId="0" borderId="0"/>
    <xf numFmtId="0" fontId="48" fillId="0" borderId="0"/>
    <xf numFmtId="0" fontId="11" fillId="0" borderId="0"/>
    <xf numFmtId="0" fontId="11"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11" fillId="0" borderId="0"/>
    <xf numFmtId="0" fontId="11" fillId="0" borderId="0"/>
    <xf numFmtId="0" fontId="11" fillId="0" borderId="0"/>
    <xf numFmtId="0" fontId="11" fillId="0" borderId="0"/>
    <xf numFmtId="0" fontId="48" fillId="0" borderId="0"/>
    <xf numFmtId="0" fontId="11" fillId="0" borderId="0"/>
    <xf numFmtId="0" fontId="48" fillId="0" borderId="0"/>
    <xf numFmtId="0" fontId="11" fillId="0" borderId="0"/>
    <xf numFmtId="0" fontId="11" fillId="0" borderId="0"/>
    <xf numFmtId="0" fontId="11" fillId="0" borderId="0"/>
    <xf numFmtId="0" fontId="48" fillId="0" borderId="0"/>
    <xf numFmtId="0" fontId="48" fillId="0" borderId="0"/>
    <xf numFmtId="0" fontId="11" fillId="0" borderId="0"/>
    <xf numFmtId="0" fontId="11" fillId="0" borderId="0"/>
    <xf numFmtId="0" fontId="11" fillId="0" borderId="0"/>
    <xf numFmtId="0" fontId="11" fillId="0" borderId="0"/>
    <xf numFmtId="0" fontId="1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86">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7" fillId="0" borderId="0" xfId="0" applyFont="1" applyAlignment="1">
      <alignment vertical="center" wrapText="1"/>
    </xf>
    <xf numFmtId="0" fontId="6" fillId="0" borderId="6" xfId="0" applyFont="1" applyBorder="1" applyAlignment="1">
      <alignment vertical="center" wrapText="1"/>
    </xf>
    <xf numFmtId="164" fontId="5" fillId="0" borderId="1" xfId="1" applyFont="1" applyBorder="1" applyAlignment="1">
      <alignment vertical="center" wrapText="1"/>
    </xf>
    <xf numFmtId="164" fontId="8" fillId="9" borderId="1" xfId="1" applyFont="1" applyFill="1" applyBorder="1" applyAlignment="1" applyProtection="1">
      <alignment horizontal="center" vertical="center" wrapText="1"/>
      <protection hidden="1"/>
    </xf>
    <xf numFmtId="164" fontId="8" fillId="0" borderId="1" xfId="1" applyFont="1" applyBorder="1" applyAlignment="1" applyProtection="1">
      <alignment vertical="center" wrapText="1"/>
      <protection locked="0" hidden="1"/>
    </xf>
    <xf numFmtId="164" fontId="3" fillId="0" borderId="0" xfId="1" applyFont="1" applyAlignment="1">
      <alignment vertical="center" wrapText="1"/>
    </xf>
    <xf numFmtId="164" fontId="8" fillId="14" borderId="1" xfId="1" applyFont="1" applyFill="1" applyBorder="1" applyAlignment="1" applyProtection="1">
      <alignment horizontal="center" vertical="center" wrapText="1"/>
      <protection hidden="1"/>
    </xf>
    <xf numFmtId="164" fontId="5" fillId="14" borderId="1" xfId="1" applyFont="1" applyFill="1" applyBorder="1" applyAlignment="1" applyProtection="1">
      <alignment horizontal="center" vertical="center" wrapText="1"/>
      <protection hidden="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vertical="center" wrapText="1"/>
    </xf>
    <xf numFmtId="0" fontId="9" fillId="3" borderId="1"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9" fillId="1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2" borderId="1" xfId="0" applyFont="1" applyFill="1" applyBorder="1" applyAlignment="1">
      <alignment vertical="center" wrapText="1"/>
    </xf>
    <xf numFmtId="0" fontId="9" fillId="0" borderId="1" xfId="0" applyFont="1" applyBorder="1" applyAlignment="1">
      <alignment horizontal="left" vertical="center" wrapText="1"/>
    </xf>
    <xf numFmtId="0" fontId="9" fillId="9" borderId="1" xfId="0" applyFont="1" applyFill="1" applyBorder="1" applyAlignment="1">
      <alignment horizontal="center" vertical="center" wrapText="1"/>
    </xf>
    <xf numFmtId="164" fontId="6" fillId="0" borderId="0" xfId="1" applyFont="1" applyAlignment="1">
      <alignment horizontal="left" vertical="center" wrapText="1"/>
    </xf>
    <xf numFmtId="164" fontId="8" fillId="14" borderId="1" xfId="1" applyFont="1" applyFill="1" applyBorder="1" applyAlignment="1" applyProtection="1">
      <alignment vertical="center" wrapText="1"/>
      <protection locked="0" hidden="1"/>
    </xf>
    <xf numFmtId="164" fontId="8" fillId="9" borderId="1" xfId="1" applyFont="1" applyFill="1" applyBorder="1" applyAlignment="1" applyProtection="1">
      <alignment vertical="center" wrapText="1"/>
      <protection locked="0" hidden="1"/>
    </xf>
    <xf numFmtId="164" fontId="5" fillId="9" borderId="1" xfId="1" applyFont="1" applyFill="1" applyBorder="1" applyAlignment="1">
      <alignment vertical="center" wrapText="1"/>
    </xf>
    <xf numFmtId="164" fontId="5" fillId="14" borderId="1" xfId="1" applyFont="1" applyFill="1" applyBorder="1" applyAlignment="1">
      <alignment vertical="center" wrapText="1"/>
    </xf>
    <xf numFmtId="164" fontId="8" fillId="0" borderId="0" xfId="1" applyFont="1" applyAlignment="1">
      <alignment vertical="center" wrapText="1"/>
    </xf>
    <xf numFmtId="164" fontId="2" fillId="0" borderId="0" xfId="1" applyFont="1" applyAlignment="1">
      <alignment vertical="center" wrapText="1"/>
    </xf>
    <xf numFmtId="0" fontId="9" fillId="21" borderId="1" xfId="0" applyFont="1" applyFill="1" applyBorder="1" applyAlignment="1">
      <alignment vertical="center" wrapText="1"/>
    </xf>
    <xf numFmtId="164" fontId="7" fillId="0" borderId="1" xfId="1" applyFont="1" applyBorder="1" applyAlignment="1" applyProtection="1">
      <alignment vertical="center" wrapText="1"/>
      <protection locked="0" hidden="1"/>
    </xf>
    <xf numFmtId="164" fontId="1" fillId="0" borderId="1" xfId="1" applyFont="1" applyBorder="1" applyAlignment="1">
      <alignment vertical="center" wrapText="1"/>
    </xf>
    <xf numFmtId="164" fontId="1" fillId="0" borderId="1" xfId="1" applyFont="1" applyBorder="1" applyAlignment="1" applyProtection="1">
      <alignment horizontal="center" vertical="center" wrapText="1"/>
      <protection locked="0" hidden="1"/>
    </xf>
    <xf numFmtId="164" fontId="7" fillId="20" borderId="1" xfId="1" applyFont="1" applyFill="1" applyBorder="1" applyAlignment="1" applyProtection="1">
      <alignment vertical="center" wrapText="1"/>
      <protection locked="0" hidden="1"/>
    </xf>
    <xf numFmtId="164" fontId="1" fillId="20" borderId="1" xfId="1" applyFont="1" applyFill="1" applyBorder="1" applyAlignment="1">
      <alignment vertical="center" wrapText="1"/>
    </xf>
    <xf numFmtId="164" fontId="7" fillId="0" borderId="1" xfId="1" applyFont="1" applyFill="1" applyBorder="1" applyAlignment="1" applyProtection="1">
      <alignment vertical="center" wrapText="1"/>
      <protection locked="0" hidden="1"/>
    </xf>
    <xf numFmtId="164" fontId="1" fillId="0" borderId="1" xfId="1" applyFont="1" applyFill="1" applyBorder="1" applyAlignment="1">
      <alignment vertical="center" wrapText="1"/>
    </xf>
    <xf numFmtId="0" fontId="9" fillId="24" borderId="1" xfId="0" applyFont="1" applyFill="1" applyBorder="1" applyAlignment="1">
      <alignment vertical="center" wrapText="1"/>
    </xf>
    <xf numFmtId="0" fontId="15" fillId="0" borderId="16" xfId="0" applyFont="1" applyBorder="1" applyAlignment="1">
      <alignment horizontal="center" wrapText="1" readingOrder="1"/>
    </xf>
    <xf numFmtId="0" fontId="15" fillId="0" borderId="16" xfId="0" applyFont="1" applyBorder="1" applyAlignment="1">
      <alignment horizontal="center" vertical="center" wrapText="1" readingOrder="1"/>
    </xf>
    <xf numFmtId="0" fontId="16" fillId="0" borderId="16" xfId="0" applyFont="1" applyBorder="1" applyAlignment="1">
      <alignment horizontal="center" vertical="center" wrapText="1" readingOrder="1"/>
    </xf>
    <xf numFmtId="0" fontId="18" fillId="0" borderId="1" xfId="0" applyFont="1" applyFill="1" applyBorder="1" applyAlignment="1" applyProtection="1">
      <alignment horizontal="left" vertical="top" wrapText="1"/>
      <protection locked="0"/>
    </xf>
    <xf numFmtId="0" fontId="20" fillId="0" borderId="0" xfId="0" applyFont="1" applyAlignment="1">
      <alignment vertical="top"/>
    </xf>
    <xf numFmtId="0" fontId="20" fillId="0" borderId="0" xfId="0" applyFont="1" applyAlignment="1">
      <alignment vertical="top" wrapText="1"/>
    </xf>
    <xf numFmtId="0" fontId="21" fillId="0" borderId="0" xfId="0" applyFont="1" applyAlignment="1">
      <alignment horizontal="right" vertical="top"/>
    </xf>
    <xf numFmtId="164" fontId="22" fillId="8" borderId="1" xfId="1" applyFont="1" applyFill="1" applyBorder="1" applyAlignment="1">
      <alignment horizontal="center" vertical="top" wrapText="1"/>
    </xf>
    <xf numFmtId="164" fontId="22" fillId="6" borderId="1" xfId="1" applyFont="1" applyFill="1" applyBorder="1" applyAlignment="1">
      <alignment horizontal="center" vertical="top" wrapText="1"/>
    </xf>
    <xf numFmtId="0" fontId="23" fillId="13" borderId="1" xfId="0" applyFont="1" applyFill="1" applyBorder="1" applyAlignment="1">
      <alignment horizontal="center" vertical="top" wrapText="1"/>
    </xf>
    <xf numFmtId="164" fontId="23" fillId="7" borderId="1" xfId="1" applyFont="1" applyFill="1" applyBorder="1" applyAlignment="1">
      <alignment horizontal="center" vertical="top" wrapText="1"/>
    </xf>
    <xf numFmtId="0" fontId="20" fillId="0" borderId="1" xfId="0" applyFont="1" applyBorder="1" applyAlignment="1">
      <alignment vertical="top" wrapText="1"/>
    </xf>
    <xf numFmtId="0" fontId="23" fillId="0" borderId="1" xfId="0" applyFont="1" applyBorder="1" applyAlignment="1">
      <alignment vertical="top" wrapText="1"/>
    </xf>
    <xf numFmtId="0" fontId="23" fillId="0" borderId="1" xfId="0" applyFont="1" applyBorder="1" applyAlignment="1">
      <alignment horizontal="center" vertical="top" wrapText="1"/>
    </xf>
    <xf numFmtId="0" fontId="20" fillId="0" borderId="1" xfId="0" applyFont="1" applyBorder="1" applyAlignment="1">
      <alignment horizontal="left" vertical="top" wrapText="1"/>
    </xf>
    <xf numFmtId="0" fontId="17" fillId="0" borderId="1" xfId="0" applyFont="1" applyBorder="1" applyAlignment="1">
      <alignment vertical="top" wrapText="1"/>
    </xf>
    <xf numFmtId="0" fontId="20" fillId="0" borderId="1" xfId="0" applyFont="1" applyBorder="1" applyAlignment="1">
      <alignment vertical="top"/>
    </xf>
    <xf numFmtId="0" fontId="17" fillId="0" borderId="1" xfId="0" applyFont="1" applyFill="1" applyBorder="1" applyAlignment="1" applyProtection="1">
      <alignment vertical="top" wrapText="1"/>
      <protection locked="0"/>
    </xf>
    <xf numFmtId="0" fontId="18" fillId="0" borderId="1" xfId="0" applyFont="1" applyBorder="1" applyAlignment="1">
      <alignment vertical="top" wrapText="1"/>
    </xf>
    <xf numFmtId="0" fontId="18" fillId="0" borderId="1" xfId="0" applyFont="1" applyFill="1" applyBorder="1" applyAlignment="1" applyProtection="1">
      <alignment horizontal="center" vertical="top" wrapText="1"/>
      <protection locked="0"/>
    </xf>
    <xf numFmtId="0" fontId="24" fillId="0" borderId="15" xfId="0" applyFont="1" applyBorder="1" applyAlignment="1">
      <alignment horizontal="left" vertical="top" wrapText="1"/>
    </xf>
    <xf numFmtId="0" fontId="24" fillId="0" borderId="15" xfId="0" applyFont="1" applyBorder="1" applyAlignment="1">
      <alignment vertical="top" wrapText="1"/>
    </xf>
    <xf numFmtId="2" fontId="24" fillId="0" borderId="1" xfId="0" applyNumberFormat="1" applyFont="1" applyBorder="1" applyAlignment="1" applyProtection="1">
      <alignment vertical="top" wrapText="1"/>
      <protection locked="0" hidden="1"/>
    </xf>
    <xf numFmtId="164" fontId="24" fillId="0" borderId="1" xfId="1" quotePrefix="1" applyFont="1" applyBorder="1" applyAlignment="1" applyProtection="1">
      <alignment horizontal="left" vertical="top" wrapText="1"/>
      <protection locked="0" hidden="1"/>
    </xf>
    <xf numFmtId="2" fontId="24" fillId="0" borderId="1" xfId="0" quotePrefix="1" applyNumberFormat="1" applyFont="1" applyBorder="1" applyAlignment="1" applyProtection="1">
      <alignment horizontal="left" vertical="top" wrapText="1"/>
      <protection locked="0" hidden="1"/>
    </xf>
    <xf numFmtId="164" fontId="24" fillId="0" borderId="1" xfId="1" quotePrefix="1" applyFont="1" applyBorder="1" applyAlignment="1" applyProtection="1">
      <alignment horizontal="left" vertical="top" wrapText="1"/>
      <protection hidden="1"/>
    </xf>
    <xf numFmtId="2" fontId="24" fillId="0" borderId="1" xfId="0" quotePrefix="1" applyNumberFormat="1" applyFont="1" applyBorder="1" applyAlignment="1" applyProtection="1">
      <alignment horizontal="left" vertical="top"/>
      <protection locked="0" hidden="1"/>
    </xf>
    <xf numFmtId="164" fontId="24" fillId="0" borderId="1" xfId="1" quotePrefix="1" applyFont="1" applyFill="1" applyBorder="1" applyAlignment="1" applyProtection="1">
      <alignment horizontal="left" vertical="top" wrapText="1"/>
      <protection locked="0" hidden="1"/>
    </xf>
    <xf numFmtId="164" fontId="24" fillId="20" borderId="1" xfId="1" quotePrefix="1" applyFont="1" applyFill="1" applyBorder="1" applyAlignment="1" applyProtection="1">
      <alignment horizontal="left" vertical="top" wrapText="1"/>
      <protection locked="0" hidden="1"/>
    </xf>
    <xf numFmtId="2" fontId="24" fillId="20" borderId="1" xfId="0" quotePrefix="1" applyNumberFormat="1" applyFont="1" applyFill="1" applyBorder="1" applyAlignment="1" applyProtection="1">
      <alignment horizontal="left" vertical="top" wrapText="1"/>
      <protection locked="0" hidden="1"/>
    </xf>
    <xf numFmtId="0" fontId="24" fillId="0" borderId="1" xfId="0" applyFont="1" applyFill="1" applyBorder="1" applyAlignment="1" applyProtection="1">
      <alignment horizontal="left" vertical="top" wrapText="1"/>
      <protection locked="0"/>
    </xf>
    <xf numFmtId="2" fontId="24" fillId="0" borderId="1" xfId="0" quotePrefix="1" applyNumberFormat="1" applyFont="1" applyBorder="1" applyAlignment="1" applyProtection="1">
      <alignment vertical="top" wrapText="1"/>
      <protection locked="0" hidden="1"/>
    </xf>
    <xf numFmtId="164" fontId="24" fillId="0" borderId="1" xfId="1" quotePrefix="1" applyFont="1" applyBorder="1" applyAlignment="1" applyProtection="1">
      <alignment vertical="top" wrapText="1"/>
      <protection locked="0" hidden="1"/>
    </xf>
    <xf numFmtId="164" fontId="24" fillId="0" borderId="1" xfId="1" quotePrefix="1" applyFont="1" applyBorder="1" applyAlignment="1" applyProtection="1">
      <alignment vertical="top" wrapText="1"/>
      <protection hidden="1"/>
    </xf>
    <xf numFmtId="2" fontId="24" fillId="26" borderId="1" xfId="0" quotePrefix="1" applyNumberFormat="1" applyFont="1" applyFill="1" applyBorder="1" applyAlignment="1" applyProtection="1">
      <alignment vertical="top" wrapText="1"/>
      <protection locked="0" hidden="1"/>
    </xf>
    <xf numFmtId="164" fontId="18" fillId="0" borderId="1" xfId="1" quotePrefix="1" applyFont="1" applyFill="1" applyBorder="1" applyAlignment="1" applyProtection="1">
      <alignment horizontal="left" vertical="top" wrapText="1"/>
      <protection locked="0" hidden="1"/>
    </xf>
    <xf numFmtId="2" fontId="18" fillId="0" borderId="1" xfId="0" quotePrefix="1" applyNumberFormat="1" applyFont="1" applyFill="1" applyBorder="1" applyAlignment="1" applyProtection="1">
      <alignment horizontal="left" vertical="top" wrapText="1"/>
      <protection locked="0" hidden="1"/>
    </xf>
    <xf numFmtId="2" fontId="18" fillId="0" borderId="1" xfId="0" applyNumberFormat="1" applyFont="1" applyFill="1" applyBorder="1" applyAlignment="1" applyProtection="1">
      <alignment horizontal="left" vertical="top" wrapText="1"/>
      <protection locked="0" hidden="1"/>
    </xf>
    <xf numFmtId="164" fontId="24" fillId="14" borderId="1" xfId="1" applyFont="1" applyFill="1" applyBorder="1" applyAlignment="1" applyProtection="1">
      <alignment horizontal="left" vertical="top" wrapText="1"/>
      <protection hidden="1"/>
    </xf>
    <xf numFmtId="0" fontId="24" fillId="0" borderId="1" xfId="1" quotePrefix="1" applyNumberFormat="1" applyFont="1" applyBorder="1" applyAlignment="1" applyProtection="1">
      <alignment horizontal="center" vertical="top" wrapText="1"/>
      <protection locked="0" hidden="1"/>
    </xf>
    <xf numFmtId="0" fontId="24" fillId="0" borderId="1" xfId="1" quotePrefix="1" applyNumberFormat="1" applyFont="1" applyBorder="1" applyAlignment="1" applyProtection="1">
      <alignment vertical="top" wrapText="1"/>
      <protection locked="0" hidden="1"/>
    </xf>
    <xf numFmtId="164" fontId="24" fillId="0" borderId="1" xfId="1" applyFont="1" applyBorder="1" applyAlignment="1" applyProtection="1">
      <alignment horizontal="left" vertical="top" wrapText="1"/>
      <protection locked="0" hidden="1"/>
    </xf>
    <xf numFmtId="2" fontId="24" fillId="0" borderId="1" xfId="0" applyNumberFormat="1" applyFont="1" applyBorder="1" applyAlignment="1" applyProtection="1">
      <alignment horizontal="left" vertical="top" wrapText="1"/>
      <protection locked="0" hidden="1"/>
    </xf>
    <xf numFmtId="2" fontId="24" fillId="0" borderId="1" xfId="0" quotePrefix="1" applyNumberFormat="1" applyFont="1" applyFill="1" applyBorder="1" applyAlignment="1" applyProtection="1">
      <alignment horizontal="left" vertical="top" wrapText="1"/>
      <protection locked="0" hidden="1"/>
    </xf>
    <xf numFmtId="0" fontId="24" fillId="0" borderId="1" xfId="1" applyNumberFormat="1" applyFont="1" applyBorder="1" applyAlignment="1" applyProtection="1">
      <alignment horizontal="left" vertical="top" wrapText="1"/>
    </xf>
    <xf numFmtId="165" fontId="24" fillId="0" borderId="1" xfId="1" quotePrefix="1" applyNumberFormat="1" applyFont="1" applyBorder="1" applyAlignment="1" applyProtection="1">
      <alignment horizontal="left" vertical="top" wrapText="1"/>
      <protection locked="0" hidden="1"/>
    </xf>
    <xf numFmtId="1" fontId="24" fillId="0" borderId="1" xfId="0" quotePrefix="1" applyNumberFormat="1" applyFont="1" applyBorder="1" applyAlignment="1" applyProtection="1">
      <alignment horizontal="left" vertical="top" wrapText="1"/>
      <protection locked="0" hidden="1"/>
    </xf>
    <xf numFmtId="2" fontId="20" fillId="0" borderId="1" xfId="0" applyNumberFormat="1" applyFont="1" applyBorder="1" applyAlignment="1" applyProtection="1">
      <alignment horizontal="left" vertical="top" wrapText="1"/>
      <protection locked="0" hidden="1"/>
    </xf>
    <xf numFmtId="2" fontId="18" fillId="0" borderId="1" xfId="0" quotePrefix="1" applyNumberFormat="1" applyFont="1" applyBorder="1" applyAlignment="1" applyProtection="1">
      <alignment horizontal="left" vertical="top" wrapText="1"/>
      <protection locked="0" hidden="1"/>
    </xf>
    <xf numFmtId="164" fontId="24" fillId="25" borderId="1" xfId="1" quotePrefix="1" applyFont="1" applyFill="1" applyBorder="1" applyAlignment="1" applyProtection="1">
      <alignment horizontal="left" vertical="top" wrapText="1"/>
      <protection locked="0" hidden="1"/>
    </xf>
    <xf numFmtId="2" fontId="24" fillId="25" borderId="1" xfId="0" quotePrefix="1" applyNumberFormat="1" applyFont="1" applyFill="1" applyBorder="1" applyAlignment="1" applyProtection="1">
      <alignment horizontal="left" vertical="top" wrapText="1"/>
      <protection locked="0" hidden="1"/>
    </xf>
    <xf numFmtId="165" fontId="24" fillId="25" borderId="1" xfId="1" quotePrefix="1" applyNumberFormat="1" applyFont="1" applyFill="1" applyBorder="1" applyAlignment="1" applyProtection="1">
      <alignment horizontal="left" vertical="top" wrapText="1"/>
      <protection locked="0" hidden="1"/>
    </xf>
    <xf numFmtId="165" fontId="24" fillId="0" borderId="1" xfId="1" applyNumberFormat="1" applyFont="1" applyBorder="1" applyAlignment="1" applyProtection="1">
      <alignment horizontal="left" vertical="top" wrapText="1"/>
      <protection locked="0" hidden="1"/>
    </xf>
    <xf numFmtId="164" fontId="20" fillId="0" borderId="1" xfId="1" applyFont="1" applyBorder="1" applyAlignment="1" applyProtection="1">
      <alignment horizontal="left" vertical="top" wrapText="1"/>
      <protection locked="0" hidden="1"/>
    </xf>
    <xf numFmtId="165" fontId="24" fillId="20" borderId="1" xfId="1" quotePrefix="1" applyNumberFormat="1" applyFont="1" applyFill="1" applyBorder="1" applyAlignment="1" applyProtection="1">
      <alignment horizontal="left" vertical="top" wrapText="1"/>
      <protection locked="0" hidden="1"/>
    </xf>
    <xf numFmtId="165" fontId="20" fillId="0" borderId="1" xfId="1" applyNumberFormat="1" applyFont="1" applyBorder="1" applyAlignment="1" applyProtection="1">
      <alignment horizontal="left" vertical="top" wrapText="1"/>
      <protection locked="0" hidden="1"/>
    </xf>
    <xf numFmtId="164" fontId="20" fillId="14" borderId="1" xfId="1" applyFont="1" applyFill="1" applyBorder="1" applyAlignment="1" applyProtection="1">
      <alignment horizontal="left" vertical="top" wrapText="1"/>
      <protection hidden="1"/>
    </xf>
    <xf numFmtId="164" fontId="24" fillId="0" borderId="1" xfId="1" quotePrefix="1" applyFont="1" applyFill="1" applyBorder="1" applyAlignment="1" applyProtection="1">
      <alignment vertical="top" wrapText="1"/>
      <protection locked="0" hidden="1"/>
    </xf>
    <xf numFmtId="2" fontId="24" fillId="0" borderId="1" xfId="0" quotePrefix="1" applyNumberFormat="1" applyFont="1" applyFill="1" applyBorder="1" applyAlignment="1" applyProtection="1">
      <alignment vertical="top" wrapText="1"/>
      <protection locked="0" hidden="1"/>
    </xf>
    <xf numFmtId="0" fontId="24" fillId="0" borderId="1" xfId="0" applyFont="1" applyFill="1" applyBorder="1" applyAlignment="1" applyProtection="1">
      <alignment horizontal="left" vertical="top"/>
      <protection locked="0"/>
    </xf>
    <xf numFmtId="2" fontId="24" fillId="0" borderId="1" xfId="0" applyNumberFormat="1" applyFont="1" applyFill="1" applyBorder="1" applyAlignment="1" applyProtection="1">
      <alignment horizontal="left" vertical="top" wrapText="1"/>
      <protection locked="0" hidden="1"/>
    </xf>
    <xf numFmtId="0" fontId="24" fillId="0" borderId="1" xfId="1" applyNumberFormat="1" applyFont="1" applyBorder="1" applyAlignment="1" applyProtection="1">
      <alignment vertical="top" wrapText="1"/>
    </xf>
    <xf numFmtId="0" fontId="25" fillId="0" borderId="0" xfId="0" applyFont="1" applyAlignment="1">
      <alignment vertical="top"/>
    </xf>
    <xf numFmtId="0" fontId="25" fillId="0" borderId="0" xfId="0" applyFont="1" applyAlignment="1">
      <alignment vertical="top" wrapText="1"/>
    </xf>
    <xf numFmtId="0" fontId="28" fillId="0" borderId="0" xfId="0" applyFont="1" applyAlignment="1">
      <alignment horizontal="right" vertical="top"/>
    </xf>
    <xf numFmtId="2" fontId="25" fillId="0" borderId="0" xfId="0" applyNumberFormat="1" applyFont="1" applyAlignment="1">
      <alignment vertical="top" wrapText="1"/>
    </xf>
    <xf numFmtId="164" fontId="29" fillId="8" borderId="1" xfId="1" applyFont="1" applyFill="1" applyBorder="1" applyAlignment="1">
      <alignment horizontal="center" vertical="top" wrapText="1"/>
    </xf>
    <xf numFmtId="164" fontId="29" fillId="6" borderId="1" xfId="1" applyFont="1" applyFill="1" applyBorder="1" applyAlignment="1">
      <alignment horizontal="center" vertical="top" wrapText="1"/>
    </xf>
    <xf numFmtId="0" fontId="26" fillId="13" borderId="1" xfId="0" applyFont="1" applyFill="1" applyBorder="1" applyAlignment="1">
      <alignment horizontal="center" vertical="top" wrapText="1"/>
    </xf>
    <xf numFmtId="164" fontId="26" fillId="7" borderId="1" xfId="1" applyFont="1" applyFill="1" applyBorder="1" applyAlignment="1">
      <alignment horizontal="center" vertical="top" wrapText="1"/>
    </xf>
    <xf numFmtId="0" fontId="26" fillId="12" borderId="1" xfId="0" applyFont="1" applyFill="1" applyBorder="1" applyAlignment="1">
      <alignment horizontal="center" vertical="top" wrapText="1"/>
    </xf>
    <xf numFmtId="0" fontId="25" fillId="17" borderId="1" xfId="0" applyFont="1" applyFill="1" applyBorder="1" applyAlignment="1">
      <alignment vertical="top"/>
    </xf>
    <xf numFmtId="164" fontId="24" fillId="0" borderId="1" xfId="1" quotePrefix="1" applyFont="1" applyBorder="1" applyAlignment="1" applyProtection="1">
      <alignment horizontal="center" vertical="top" wrapText="1"/>
      <protection locked="0" hidden="1"/>
    </xf>
    <xf numFmtId="164" fontId="24" fillId="20" borderId="1" xfId="1" quotePrefix="1" applyFont="1" applyFill="1" applyBorder="1" applyAlignment="1" applyProtection="1">
      <alignment horizontal="center" vertical="top" wrapText="1"/>
      <protection locked="0" hidden="1"/>
    </xf>
    <xf numFmtId="0" fontId="24" fillId="0" borderId="1" xfId="0" applyFont="1" applyFill="1" applyBorder="1" applyAlignment="1" applyProtection="1">
      <alignment horizontal="center" vertical="top" wrapText="1"/>
      <protection locked="0"/>
    </xf>
    <xf numFmtId="164" fontId="18" fillId="0" borderId="1" xfId="1" quotePrefix="1" applyFont="1" applyFill="1" applyBorder="1" applyAlignment="1" applyProtection="1">
      <alignment horizontal="center" vertical="top" wrapText="1"/>
      <protection locked="0" hidden="1"/>
    </xf>
    <xf numFmtId="164" fontId="24" fillId="14" borderId="1" xfId="1" applyFont="1" applyFill="1" applyBorder="1" applyAlignment="1" applyProtection="1">
      <alignment horizontal="center" vertical="top" wrapText="1"/>
      <protection hidden="1"/>
    </xf>
    <xf numFmtId="164" fontId="24" fillId="0" borderId="1" xfId="1" applyFont="1" applyBorder="1" applyAlignment="1" applyProtection="1">
      <alignment horizontal="center" vertical="top" wrapText="1"/>
      <protection locked="0" hidden="1"/>
    </xf>
    <xf numFmtId="164" fontId="24" fillId="0" borderId="1" xfId="1" quotePrefix="1" applyFont="1" applyFill="1" applyBorder="1" applyAlignment="1" applyProtection="1">
      <alignment horizontal="center" vertical="top" wrapText="1"/>
      <protection locked="0" hidden="1"/>
    </xf>
    <xf numFmtId="164" fontId="24" fillId="25" borderId="1" xfId="1" quotePrefix="1" applyFont="1" applyFill="1" applyBorder="1" applyAlignment="1" applyProtection="1">
      <alignment horizontal="center" vertical="top" wrapText="1"/>
      <protection locked="0" hidden="1"/>
    </xf>
    <xf numFmtId="164" fontId="20" fillId="0" borderId="1" xfId="1" applyFont="1" applyBorder="1" applyAlignment="1" applyProtection="1">
      <alignment horizontal="center" vertical="top" wrapText="1"/>
      <protection locked="0" hidden="1"/>
    </xf>
    <xf numFmtId="164" fontId="20" fillId="14" borderId="1" xfId="1" applyFont="1" applyFill="1" applyBorder="1" applyAlignment="1" applyProtection="1">
      <alignment horizontal="center" vertical="top" wrapText="1"/>
      <protection hidden="1"/>
    </xf>
    <xf numFmtId="2" fontId="20" fillId="0" borderId="0" xfId="0" applyNumberFormat="1" applyFont="1" applyAlignment="1">
      <alignment horizontal="center" vertical="top"/>
    </xf>
    <xf numFmtId="0" fontId="24" fillId="0" borderId="1" xfId="0" applyFont="1" applyFill="1" applyBorder="1" applyAlignment="1" applyProtection="1">
      <alignment horizontal="center" vertical="top"/>
      <protection locked="0"/>
    </xf>
    <xf numFmtId="164" fontId="24" fillId="0" borderId="1" xfId="1" applyFont="1" applyBorder="1" applyAlignment="1" applyProtection="1">
      <alignment horizontal="center" vertical="top" wrapText="1"/>
      <protection hidden="1"/>
    </xf>
    <xf numFmtId="2" fontId="24" fillId="0" borderId="1" xfId="0" applyNumberFormat="1" applyFont="1" applyFill="1" applyBorder="1" applyAlignment="1" applyProtection="1">
      <alignment vertical="top" wrapText="1"/>
      <protection locked="0" hidden="1"/>
    </xf>
    <xf numFmtId="164" fontId="20" fillId="0" borderId="1" xfId="1" applyFont="1" applyFill="1" applyBorder="1" applyAlignment="1" applyProtection="1">
      <alignment horizontal="center" vertical="top" wrapText="1"/>
      <protection locked="0" hidden="1"/>
    </xf>
    <xf numFmtId="0" fontId="24" fillId="0" borderId="0" xfId="0" applyFont="1" applyAlignment="1">
      <alignment vertical="top" wrapText="1"/>
    </xf>
    <xf numFmtId="164" fontId="24" fillId="0" borderId="0" xfId="1" applyFont="1" applyAlignment="1">
      <alignment horizontal="left" vertical="top" wrapText="1"/>
    </xf>
    <xf numFmtId="164" fontId="24" fillId="0" borderId="0" xfId="1" applyFont="1" applyAlignment="1">
      <alignment vertical="top" wrapText="1"/>
    </xf>
    <xf numFmtId="0" fontId="24" fillId="0" borderId="6" xfId="0" applyFont="1" applyBorder="1" applyAlignment="1">
      <alignment vertical="top" wrapText="1"/>
    </xf>
    <xf numFmtId="0" fontId="24" fillId="26" borderId="6" xfId="0" applyFont="1" applyFill="1" applyBorder="1" applyAlignment="1">
      <alignment vertical="top" wrapText="1"/>
    </xf>
    <xf numFmtId="0" fontId="24" fillId="8" borderId="2" xfId="0" applyFont="1" applyFill="1" applyBorder="1" applyAlignment="1">
      <alignment horizontal="left" vertical="top" wrapText="1"/>
    </xf>
    <xf numFmtId="0" fontId="24" fillId="0" borderId="0" xfId="0" applyFont="1" applyAlignment="1">
      <alignment horizontal="left" vertical="top" wrapText="1"/>
    </xf>
    <xf numFmtId="164" fontId="24" fillId="8" borderId="1" xfId="1" applyFont="1" applyFill="1" applyBorder="1" applyAlignment="1">
      <alignment horizontal="left" vertical="top" wrapText="1"/>
    </xf>
    <xf numFmtId="0" fontId="24" fillId="8" borderId="3" xfId="0" applyFont="1" applyFill="1" applyBorder="1" applyAlignment="1">
      <alignment horizontal="left" vertical="top" wrapText="1"/>
    </xf>
    <xf numFmtId="164" fontId="18" fillId="10" borderId="1" xfId="1" applyFont="1" applyFill="1" applyBorder="1" applyAlignment="1">
      <alignment horizontal="left" vertical="top" wrapText="1"/>
    </xf>
    <xf numFmtId="0" fontId="18" fillId="11" borderId="1" xfId="0" applyFont="1" applyFill="1" applyBorder="1" applyAlignment="1">
      <alignment horizontal="left" vertical="top" wrapText="1"/>
    </xf>
    <xf numFmtId="0" fontId="24" fillId="8" borderId="4" xfId="0" applyFont="1" applyFill="1" applyBorder="1" applyAlignment="1">
      <alignment horizontal="left" vertical="top" wrapText="1"/>
    </xf>
    <xf numFmtId="0" fontId="32" fillId="2" borderId="1" xfId="0" applyFont="1" applyFill="1" applyBorder="1" applyAlignment="1">
      <alignment horizontal="left" vertical="top" wrapText="1"/>
    </xf>
    <xf numFmtId="0" fontId="32" fillId="0" borderId="1" xfId="0" applyFont="1" applyBorder="1" applyAlignment="1">
      <alignment horizontal="left" vertical="top" wrapText="1"/>
    </xf>
    <xf numFmtId="164" fontId="20" fillId="0" borderId="1" xfId="1" applyFont="1" applyBorder="1" applyAlignment="1" applyProtection="1">
      <alignment horizontal="left" vertical="top" wrapText="1"/>
    </xf>
    <xf numFmtId="0" fontId="32" fillId="3" borderId="1" xfId="0" applyFont="1" applyFill="1" applyBorder="1" applyAlignment="1">
      <alignment horizontal="left" vertical="top" wrapText="1"/>
    </xf>
    <xf numFmtId="0" fontId="32" fillId="0" borderId="1" xfId="0" applyFont="1" applyFill="1" applyBorder="1" applyAlignment="1">
      <alignment horizontal="left" vertical="top" wrapText="1"/>
    </xf>
    <xf numFmtId="164" fontId="24" fillId="0" borderId="1" xfId="1" applyFont="1" applyFill="1" applyBorder="1" applyAlignment="1" applyProtection="1">
      <alignment horizontal="left" vertical="top" wrapText="1"/>
      <protection hidden="1"/>
    </xf>
    <xf numFmtId="0" fontId="24" fillId="0" borderId="1" xfId="1" applyNumberFormat="1" applyFont="1" applyFill="1" applyBorder="1" applyAlignment="1" applyProtection="1">
      <alignment horizontal="left" vertical="top" wrapText="1"/>
    </xf>
    <xf numFmtId="164" fontId="24" fillId="0" borderId="1" xfId="1" applyFont="1" applyFill="1" applyBorder="1" applyAlignment="1" applyProtection="1">
      <alignment horizontal="left" vertical="top" wrapText="1"/>
      <protection locked="0" hidden="1"/>
    </xf>
    <xf numFmtId="164" fontId="20" fillId="0" borderId="1" xfId="1" applyFont="1" applyFill="1" applyBorder="1" applyAlignment="1" applyProtection="1">
      <alignment horizontal="left" vertical="top" wrapText="1"/>
    </xf>
    <xf numFmtId="0" fontId="20" fillId="0" borderId="1" xfId="0" applyFont="1" applyFill="1" applyBorder="1" applyAlignment="1">
      <alignment horizontal="left" vertical="top" wrapText="1"/>
    </xf>
    <xf numFmtId="0" fontId="24" fillId="0" borderId="0" xfId="0" applyFont="1" applyFill="1" applyAlignment="1">
      <alignment horizontal="left" vertical="top" wrapText="1"/>
    </xf>
    <xf numFmtId="0" fontId="24" fillId="0" borderId="0" xfId="0" applyFont="1" applyFill="1" applyAlignment="1">
      <alignment vertical="top" wrapText="1"/>
    </xf>
    <xf numFmtId="0" fontId="24" fillId="25" borderId="1" xfId="1" applyNumberFormat="1" applyFont="1" applyFill="1" applyBorder="1" applyAlignment="1" applyProtection="1">
      <alignment horizontal="left" vertical="top" wrapText="1"/>
    </xf>
    <xf numFmtId="164" fontId="24" fillId="20" borderId="1" xfId="1" applyFont="1" applyFill="1" applyBorder="1" applyAlignment="1" applyProtection="1">
      <alignment horizontal="left" vertical="top" wrapText="1"/>
      <protection locked="0" hidden="1"/>
    </xf>
    <xf numFmtId="164" fontId="20" fillId="20" borderId="1" xfId="1" applyFont="1" applyFill="1" applyBorder="1" applyAlignment="1" applyProtection="1">
      <alignment horizontal="left" vertical="top" wrapText="1"/>
    </xf>
    <xf numFmtId="0" fontId="20" fillId="20" borderId="1" xfId="0" applyFont="1" applyFill="1" applyBorder="1" applyAlignment="1">
      <alignment horizontal="left" vertical="top" wrapText="1"/>
    </xf>
    <xf numFmtId="0" fontId="32" fillId="4" borderId="1" xfId="0" applyFont="1" applyFill="1" applyBorder="1" applyAlignment="1">
      <alignment horizontal="left" vertical="top" wrapText="1"/>
    </xf>
    <xf numFmtId="0" fontId="24" fillId="0" borderId="0" xfId="0" applyFont="1" applyAlignment="1">
      <alignment wrapText="1"/>
    </xf>
    <xf numFmtId="0" fontId="32" fillId="15" borderId="1" xfId="0" applyFont="1" applyFill="1" applyBorder="1" applyAlignment="1">
      <alignment horizontal="left" vertical="top" wrapText="1"/>
    </xf>
    <xf numFmtId="0" fontId="24" fillId="14" borderId="1" xfId="1" applyNumberFormat="1" applyFont="1" applyFill="1" applyBorder="1" applyAlignment="1" applyProtection="1">
      <alignment horizontal="left" vertical="top" wrapText="1"/>
    </xf>
    <xf numFmtId="0" fontId="20" fillId="14" borderId="1" xfId="0" applyFont="1" applyFill="1" applyBorder="1" applyAlignment="1">
      <alignment horizontal="left" vertical="top" wrapText="1"/>
    </xf>
    <xf numFmtId="0" fontId="24" fillId="20" borderId="1" xfId="1" applyNumberFormat="1" applyFont="1" applyFill="1" applyBorder="1" applyAlignment="1" applyProtection="1">
      <alignment horizontal="left" vertical="top" wrapText="1"/>
    </xf>
    <xf numFmtId="0" fontId="24" fillId="0" borderId="0" xfId="0" applyFont="1" applyAlignment="1">
      <alignment horizontal="center" vertical="top" wrapText="1"/>
    </xf>
    <xf numFmtId="0" fontId="20" fillId="0" borderId="0" xfId="0" applyFont="1" applyAlignment="1">
      <alignment horizontal="left" vertical="top" wrapText="1"/>
    </xf>
    <xf numFmtId="164" fontId="24" fillId="25" borderId="1" xfId="1" applyFont="1" applyFill="1" applyBorder="1" applyAlignment="1" applyProtection="1">
      <alignment horizontal="left" vertical="top" wrapText="1"/>
      <protection locked="0" hidden="1"/>
    </xf>
    <xf numFmtId="164" fontId="20" fillId="25" borderId="1" xfId="1" applyFont="1" applyFill="1" applyBorder="1" applyAlignment="1" applyProtection="1">
      <alignment horizontal="left" vertical="top" wrapText="1"/>
    </xf>
    <xf numFmtId="0" fontId="20" fillId="25" borderId="1" xfId="0" applyFont="1" applyFill="1" applyBorder="1" applyAlignment="1">
      <alignment horizontal="left" vertical="top" wrapText="1"/>
    </xf>
    <xf numFmtId="0" fontId="32" fillId="5" borderId="1" xfId="0" applyFont="1" applyFill="1" applyBorder="1" applyAlignment="1">
      <alignment horizontal="left" vertical="top" wrapText="1"/>
    </xf>
    <xf numFmtId="0" fontId="20" fillId="0" borderId="1" xfId="1" applyNumberFormat="1" applyFont="1" applyBorder="1" applyAlignment="1" applyProtection="1">
      <alignment horizontal="left" vertical="top" wrapText="1"/>
      <protection locked="0" hidden="1"/>
    </xf>
    <xf numFmtId="164" fontId="24" fillId="14" borderId="1" xfId="1" applyFont="1" applyFill="1" applyBorder="1" applyAlignment="1" applyProtection="1">
      <alignment horizontal="left" vertical="top" wrapText="1"/>
      <protection locked="0" hidden="1"/>
    </xf>
    <xf numFmtId="164" fontId="33" fillId="0" borderId="1" xfId="1" applyFont="1" applyBorder="1" applyAlignment="1">
      <alignment vertical="center" wrapText="1"/>
    </xf>
    <xf numFmtId="0" fontId="34" fillId="0" borderId="1" xfId="0" applyFont="1" applyBorder="1" applyAlignment="1">
      <alignment vertical="center" wrapText="1"/>
    </xf>
    <xf numFmtId="0" fontId="35" fillId="0" borderId="0" xfId="0" applyFont="1" applyAlignment="1">
      <alignment vertical="center" wrapText="1"/>
    </xf>
    <xf numFmtId="0" fontId="33" fillId="0" borderId="1" xfId="0" applyFont="1" applyBorder="1" applyAlignment="1">
      <alignment vertical="center" wrapText="1"/>
    </xf>
    <xf numFmtId="0" fontId="35" fillId="0" borderId="0" xfId="0" applyFont="1" applyAlignment="1">
      <alignment vertical="top" wrapText="1"/>
    </xf>
    <xf numFmtId="164" fontId="39" fillId="0" borderId="1" xfId="1" applyFont="1" applyBorder="1" applyAlignment="1">
      <alignment vertical="center" wrapText="1"/>
    </xf>
    <xf numFmtId="164" fontId="39" fillId="20" borderId="1" xfId="1" applyFont="1" applyFill="1" applyBorder="1" applyAlignment="1">
      <alignment vertical="center" wrapText="1"/>
    </xf>
    <xf numFmtId="0" fontId="38" fillId="0" borderId="1" xfId="0" applyFont="1" applyBorder="1" applyAlignment="1">
      <alignment horizontal="center" vertical="center" wrapText="1"/>
    </xf>
    <xf numFmtId="164" fontId="37" fillId="14" borderId="1" xfId="1" applyFont="1" applyFill="1" applyBorder="1" applyAlignment="1">
      <alignment vertical="center" wrapText="1"/>
    </xf>
    <xf numFmtId="0" fontId="35" fillId="14" borderId="0" xfId="0" applyFont="1" applyFill="1" applyAlignment="1">
      <alignment vertical="center" wrapText="1"/>
    </xf>
    <xf numFmtId="49" fontId="39" fillId="0" borderId="5" xfId="0" applyNumberFormat="1" applyFont="1" applyBorder="1" applyAlignment="1">
      <alignment horizontal="left" vertical="center" wrapText="1"/>
    </xf>
    <xf numFmtId="49" fontId="39" fillId="20" borderId="5" xfId="0" applyNumberFormat="1" applyFont="1" applyFill="1" applyBorder="1" applyAlignment="1">
      <alignment horizontal="left" vertical="center" wrapText="1"/>
    </xf>
    <xf numFmtId="49" fontId="39" fillId="14" borderId="5" xfId="0" applyNumberFormat="1" applyFont="1" applyFill="1" applyBorder="1" applyAlignment="1">
      <alignment horizontal="left" vertical="center" wrapText="1"/>
    </xf>
    <xf numFmtId="0" fontId="35" fillId="14" borderId="0" xfId="0" applyFont="1" applyFill="1" applyAlignment="1">
      <alignment horizontal="center" vertical="center" wrapText="1"/>
    </xf>
    <xf numFmtId="164" fontId="39" fillId="0" borderId="1" xfId="1" applyFont="1" applyFill="1" applyBorder="1" applyAlignment="1">
      <alignment vertical="center" wrapText="1"/>
    </xf>
    <xf numFmtId="0" fontId="41" fillId="0" borderId="0" xfId="0" applyFont="1" applyAlignment="1">
      <alignment vertical="center" wrapText="1"/>
    </xf>
    <xf numFmtId="0" fontId="42" fillId="14" borderId="0" xfId="0" applyFont="1" applyFill="1" applyAlignment="1">
      <alignment horizontal="center" vertical="center" wrapText="1"/>
    </xf>
    <xf numFmtId="0" fontId="35" fillId="0" borderId="0" xfId="0" applyFont="1" applyAlignment="1">
      <alignment horizontal="center" vertical="center" wrapText="1"/>
    </xf>
    <xf numFmtId="0" fontId="37" fillId="14" borderId="5" xfId="0" applyFont="1" applyFill="1" applyBorder="1" applyAlignment="1">
      <alignment horizontal="center" vertical="center" wrapText="1"/>
    </xf>
    <xf numFmtId="164" fontId="37" fillId="27" borderId="1" xfId="1" applyFont="1" applyFill="1" applyBorder="1" applyAlignment="1">
      <alignment vertical="center" wrapText="1"/>
    </xf>
    <xf numFmtId="0" fontId="37" fillId="27" borderId="5" xfId="0" applyFont="1" applyFill="1" applyBorder="1" applyAlignment="1">
      <alignment horizontal="center" vertical="center" wrapText="1"/>
    </xf>
    <xf numFmtId="0" fontId="42" fillId="27" borderId="0" xfId="0" applyFont="1" applyFill="1" applyAlignment="1">
      <alignment vertical="center" wrapText="1"/>
    </xf>
    <xf numFmtId="164" fontId="42" fillId="0" borderId="0" xfId="1" applyFont="1" applyAlignment="1">
      <alignment vertical="center" wrapText="1"/>
    </xf>
    <xf numFmtId="164" fontId="34" fillId="0" borderId="1" xfId="1" applyFont="1" applyBorder="1" applyAlignment="1" applyProtection="1">
      <alignment vertical="top" wrapText="1"/>
      <protection locked="0" hidden="1"/>
    </xf>
    <xf numFmtId="0" fontId="18" fillId="0" borderId="0" xfId="0" applyFont="1" applyFill="1" applyAlignment="1">
      <alignment vertical="top" wrapText="1"/>
    </xf>
    <xf numFmtId="0" fontId="23" fillId="12" borderId="5" xfId="0" applyFont="1" applyFill="1" applyBorder="1" applyAlignment="1">
      <alignment horizontal="center" vertical="top" wrapText="1"/>
    </xf>
    <xf numFmtId="0" fontId="20" fillId="0" borderId="5" xfId="0" applyFont="1" applyBorder="1" applyAlignment="1">
      <alignment vertical="top" wrapText="1"/>
    </xf>
    <xf numFmtId="0" fontId="20" fillId="0" borderId="5" xfId="0" applyFont="1" applyBorder="1" applyAlignment="1">
      <alignment vertical="top"/>
    </xf>
    <xf numFmtId="0" fontId="20" fillId="0" borderId="12" xfId="0" applyFont="1" applyBorder="1" applyAlignment="1">
      <alignment vertical="top"/>
    </xf>
    <xf numFmtId="164" fontId="22" fillId="8" borderId="5" xfId="1" applyFont="1" applyFill="1" applyBorder="1" applyAlignment="1">
      <alignment horizontal="center" vertical="top" wrapText="1"/>
    </xf>
    <xf numFmtId="0" fontId="23" fillId="0" borderId="1" xfId="0" applyFont="1" applyFill="1" applyBorder="1" applyAlignment="1">
      <alignment vertical="top" wrapText="1"/>
    </xf>
    <xf numFmtId="0" fontId="20" fillId="28" borderId="0" xfId="0" applyFont="1" applyFill="1" applyAlignment="1">
      <alignment vertical="top"/>
    </xf>
    <xf numFmtId="164" fontId="23" fillId="27" borderId="1" xfId="1" applyFont="1" applyFill="1" applyBorder="1" applyAlignment="1">
      <alignment horizontal="center" vertical="top"/>
    </xf>
    <xf numFmtId="0" fontId="20" fillId="27" borderId="1" xfId="0" applyFont="1" applyFill="1" applyBorder="1" applyAlignment="1">
      <alignment vertical="top"/>
    </xf>
    <xf numFmtId="164" fontId="23" fillId="27" borderId="1" xfId="1" applyFont="1" applyFill="1" applyBorder="1" applyAlignment="1">
      <alignment vertical="top" wrapText="1"/>
    </xf>
    <xf numFmtId="164" fontId="23" fillId="27" borderId="4" xfId="1" applyFont="1" applyFill="1" applyBorder="1" applyAlignment="1">
      <alignment vertical="top" wrapText="1"/>
    </xf>
    <xf numFmtId="0" fontId="20" fillId="27" borderId="5" xfId="0" applyFont="1" applyFill="1" applyBorder="1" applyAlignment="1">
      <alignment vertical="top"/>
    </xf>
    <xf numFmtId="0" fontId="20" fillId="27" borderId="0" xfId="0" applyFont="1" applyFill="1" applyAlignment="1">
      <alignment vertical="top"/>
    </xf>
    <xf numFmtId="0" fontId="33" fillId="0" borderId="1" xfId="0" applyFont="1" applyBorder="1" applyAlignment="1">
      <alignment vertical="top" wrapText="1"/>
    </xf>
    <xf numFmtId="0" fontId="38" fillId="21" borderId="1" xfId="0" applyFont="1" applyFill="1" applyBorder="1" applyAlignment="1">
      <alignment vertical="top" wrapText="1"/>
    </xf>
    <xf numFmtId="0" fontId="38" fillId="0" borderId="1" xfId="0" applyFont="1" applyBorder="1" applyAlignment="1">
      <alignment vertical="top" wrapText="1"/>
    </xf>
    <xf numFmtId="0" fontId="38" fillId="3" borderId="1" xfId="0" applyFont="1" applyFill="1" applyBorder="1" applyAlignment="1">
      <alignment vertical="top" wrapText="1"/>
    </xf>
    <xf numFmtId="0" fontId="38" fillId="4" borderId="1" xfId="0" applyFont="1" applyFill="1" applyBorder="1" applyAlignment="1">
      <alignment vertical="top" wrapText="1"/>
    </xf>
    <xf numFmtId="0" fontId="38" fillId="15" borderId="1" xfId="0" applyFont="1" applyFill="1" applyBorder="1" applyAlignment="1">
      <alignment horizontal="center" vertical="top" wrapText="1"/>
    </xf>
    <xf numFmtId="0" fontId="38" fillId="24" borderId="1" xfId="0" applyFont="1" applyFill="1" applyBorder="1" applyAlignment="1">
      <alignment vertical="top" wrapText="1"/>
    </xf>
    <xf numFmtId="0" fontId="38" fillId="5" borderId="1" xfId="0" applyFont="1" applyFill="1" applyBorder="1" applyAlignment="1">
      <alignment vertical="top" wrapText="1"/>
    </xf>
    <xf numFmtId="0" fontId="38" fillId="2" borderId="1" xfId="0" applyFont="1" applyFill="1" applyBorder="1" applyAlignment="1">
      <alignment vertical="top" wrapText="1"/>
    </xf>
    <xf numFmtId="0" fontId="38" fillId="0" borderId="1" xfId="0" applyFont="1" applyBorder="1" applyAlignment="1">
      <alignment horizontal="left" vertical="top" wrapText="1"/>
    </xf>
    <xf numFmtId="0" fontId="38" fillId="27" borderId="1" xfId="0" applyFont="1" applyFill="1" applyBorder="1" applyAlignment="1">
      <alignment horizontal="center" vertical="top" wrapText="1"/>
    </xf>
    <xf numFmtId="0" fontId="38" fillId="0" borderId="1" xfId="0" applyFont="1" applyBorder="1" applyAlignment="1">
      <alignment horizontal="center" vertical="top" wrapText="1"/>
    </xf>
    <xf numFmtId="0" fontId="38" fillId="2" borderId="1" xfId="0" applyFont="1" applyFill="1" applyBorder="1" applyAlignment="1">
      <alignment horizontal="center" vertical="top" wrapText="1"/>
    </xf>
    <xf numFmtId="0" fontId="35" fillId="0" borderId="0" xfId="0" applyFont="1" applyAlignment="1">
      <alignment horizontal="center" vertical="top"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0" fillId="0" borderId="1" xfId="0" applyFont="1" applyBorder="1" applyAlignment="1">
      <alignment vertical="center" wrapText="1"/>
    </xf>
    <xf numFmtId="0" fontId="38" fillId="4" borderId="1" xfId="0" applyFont="1" applyFill="1" applyBorder="1" applyAlignment="1">
      <alignment horizontal="center" vertical="top" wrapText="1"/>
    </xf>
    <xf numFmtId="164" fontId="34" fillId="20" borderId="1" xfId="1" applyFont="1" applyFill="1" applyBorder="1" applyAlignment="1" applyProtection="1">
      <alignment vertical="top" wrapText="1"/>
      <protection locked="0" hidden="1"/>
    </xf>
    <xf numFmtId="164" fontId="33" fillId="14" borderId="1" xfId="1" applyFont="1" applyFill="1" applyBorder="1" applyAlignment="1" applyProtection="1">
      <alignment vertical="top" wrapText="1"/>
      <protection locked="0" hidden="1"/>
    </xf>
    <xf numFmtId="164" fontId="34" fillId="0" borderId="1" xfId="1" applyFont="1" applyFill="1" applyBorder="1" applyAlignment="1" applyProtection="1">
      <alignment vertical="top" wrapText="1"/>
      <protection locked="0" hidden="1"/>
    </xf>
    <xf numFmtId="164" fontId="33" fillId="27" borderId="1" xfId="1" applyFont="1" applyFill="1" applyBorder="1" applyAlignment="1" applyProtection="1">
      <alignment vertical="top" wrapText="1"/>
      <protection locked="0" hidden="1"/>
    </xf>
    <xf numFmtId="0" fontId="25" fillId="0" borderId="0" xfId="0" applyFont="1" applyFill="1" applyAlignment="1">
      <alignment vertical="top"/>
    </xf>
    <xf numFmtId="0" fontId="20" fillId="0" borderId="1" xfId="0" applyFont="1" applyFill="1" applyBorder="1" applyAlignment="1">
      <alignment horizontal="center" vertical="top" wrapText="1"/>
    </xf>
    <xf numFmtId="0" fontId="24" fillId="0" borderId="0" xfId="0" applyFont="1" applyAlignment="1">
      <alignment horizontal="left" vertical="top" wrapText="1"/>
    </xf>
    <xf numFmtId="0" fontId="32" fillId="0" borderId="1" xfId="0" applyFont="1" applyBorder="1" applyAlignment="1">
      <alignment horizontal="left" vertical="top" wrapText="1"/>
    </xf>
    <xf numFmtId="164" fontId="20" fillId="0" borderId="1" xfId="1" applyFont="1" applyBorder="1" applyAlignment="1">
      <alignment horizontal="center" vertical="top" wrapText="1"/>
    </xf>
    <xf numFmtId="164" fontId="20" fillId="0" borderId="1" xfId="1" applyFont="1" applyBorder="1" applyAlignment="1">
      <alignment horizontal="center" vertical="top"/>
    </xf>
    <xf numFmtId="164" fontId="20" fillId="0" borderId="0" xfId="1" applyFont="1" applyAlignment="1">
      <alignment horizontal="center" vertical="top"/>
    </xf>
    <xf numFmtId="0" fontId="25" fillId="0" borderId="1" xfId="0" applyFont="1" applyFill="1" applyBorder="1" applyAlignment="1">
      <alignment vertical="top"/>
    </xf>
    <xf numFmtId="164" fontId="22" fillId="0" borderId="11" xfId="1" applyFont="1" applyFill="1" applyBorder="1" applyAlignment="1">
      <alignment horizontal="center" vertical="top" wrapText="1"/>
    </xf>
    <xf numFmtId="0" fontId="20" fillId="0" borderId="11" xfId="0" applyFont="1" applyFill="1" applyBorder="1" applyAlignment="1">
      <alignment horizontal="center" vertical="top" wrapText="1"/>
    </xf>
    <xf numFmtId="0" fontId="20" fillId="0" borderId="0" xfId="0" applyFont="1" applyFill="1" applyAlignment="1">
      <alignment horizontal="center" vertical="top"/>
    </xf>
    <xf numFmtId="0" fontId="20" fillId="0" borderId="1" xfId="1" applyNumberFormat="1" applyFont="1" applyBorder="1" applyAlignment="1">
      <alignment horizontal="center" vertical="top" wrapText="1"/>
    </xf>
    <xf numFmtId="164" fontId="24" fillId="0" borderId="0" xfId="0" applyNumberFormat="1" applyFont="1" applyAlignment="1">
      <alignment vertical="top" wrapText="1"/>
    </xf>
    <xf numFmtId="0" fontId="29" fillId="0" borderId="16" xfId="0" applyFont="1" applyFill="1" applyBorder="1" applyAlignment="1">
      <alignment horizontal="center" wrapText="1" readingOrder="1"/>
    </xf>
    <xf numFmtId="164" fontId="24" fillId="0" borderId="0" xfId="0" applyNumberFormat="1" applyFont="1" applyAlignment="1">
      <alignment horizontal="left" vertical="top" wrapText="1"/>
    </xf>
    <xf numFmtId="167" fontId="24" fillId="0" borderId="1" xfId="0" quotePrefix="1" applyNumberFormat="1" applyFont="1" applyBorder="1" applyAlignment="1" applyProtection="1">
      <alignment horizontal="left" vertical="top" wrapText="1"/>
      <protection locked="0" hidden="1"/>
    </xf>
    <xf numFmtId="0" fontId="20"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top" wrapText="1"/>
      <protection locked="0"/>
    </xf>
    <xf numFmtId="0" fontId="20" fillId="0" borderId="0" xfId="0" applyFont="1" applyAlignment="1">
      <alignment horizontal="center" vertical="top" wrapText="1"/>
    </xf>
    <xf numFmtId="0" fontId="18" fillId="0" borderId="1" xfId="0" applyFont="1" applyFill="1" applyBorder="1" applyAlignment="1">
      <alignment horizontal="center" vertical="top" wrapText="1"/>
    </xf>
    <xf numFmtId="0" fontId="20" fillId="0" borderId="1" xfId="0" applyFont="1" applyFill="1" applyBorder="1" applyAlignment="1">
      <alignment horizontal="center" vertical="top"/>
    </xf>
    <xf numFmtId="0" fontId="17" fillId="0" borderId="1" xfId="0" applyFont="1" applyBorder="1" applyAlignment="1">
      <alignment horizontal="center" vertical="top" wrapText="1"/>
    </xf>
    <xf numFmtId="0" fontId="20" fillId="0" borderId="1" xfId="0" applyFont="1" applyBorder="1" applyAlignment="1">
      <alignment horizontal="center" vertical="top" wrapText="1"/>
    </xf>
    <xf numFmtId="164" fontId="20" fillId="0" borderId="1" xfId="0" applyNumberFormat="1" applyFont="1" applyBorder="1" applyAlignment="1">
      <alignment vertical="top"/>
    </xf>
    <xf numFmtId="2" fontId="24" fillId="0" borderId="1" xfId="0" applyNumberFormat="1" applyFont="1" applyFill="1" applyBorder="1" applyAlignment="1" applyProtection="1">
      <alignment horizontal="left" vertical="top" wrapText="1"/>
      <protection locked="0"/>
    </xf>
    <xf numFmtId="43" fontId="24" fillId="0" borderId="0" xfId="0" applyNumberFormat="1" applyFont="1" applyAlignment="1">
      <alignment vertical="top" wrapText="1"/>
    </xf>
    <xf numFmtId="164" fontId="26" fillId="17" borderId="1" xfId="1" applyFont="1" applyFill="1" applyBorder="1" applyAlignment="1">
      <alignment vertical="top" wrapText="1"/>
    </xf>
    <xf numFmtId="164" fontId="25" fillId="0" borderId="0" xfId="0" applyNumberFormat="1" applyFont="1" applyFill="1" applyAlignment="1">
      <alignment vertical="top"/>
    </xf>
    <xf numFmtId="164" fontId="24" fillId="26" borderId="1" xfId="1" quotePrefix="1" applyFont="1" applyFill="1" applyBorder="1" applyAlignment="1" applyProtection="1">
      <alignment vertical="top" wrapText="1"/>
      <protection locked="0" hidden="1"/>
    </xf>
    <xf numFmtId="164" fontId="24" fillId="8" borderId="1" xfId="1" applyFont="1" applyFill="1" applyBorder="1" applyAlignment="1">
      <alignment horizontal="center" vertical="top" wrapText="1"/>
    </xf>
    <xf numFmtId="164" fontId="18" fillId="10" borderId="1" xfId="1" applyFont="1" applyFill="1" applyBorder="1" applyAlignment="1">
      <alignment horizontal="center" vertical="top" wrapText="1"/>
    </xf>
    <xf numFmtId="164" fontId="24" fillId="0" borderId="0" xfId="1" applyFont="1" applyAlignment="1">
      <alignment horizontal="center" vertical="top" wrapText="1"/>
    </xf>
    <xf numFmtId="164" fontId="24" fillId="8" borderId="1" xfId="1" applyFont="1" applyFill="1" applyBorder="1" applyAlignment="1">
      <alignment horizontal="right" vertical="top" wrapText="1"/>
    </xf>
    <xf numFmtId="164" fontId="18" fillId="10" borderId="1" xfId="1" applyFont="1" applyFill="1" applyBorder="1" applyAlignment="1">
      <alignment horizontal="right" vertical="top" wrapText="1"/>
    </xf>
    <xf numFmtId="164" fontId="24" fillId="0" borderId="1" xfId="1" quotePrefix="1" applyFont="1" applyBorder="1" applyAlignment="1" applyProtection="1">
      <alignment horizontal="right" vertical="top" wrapText="1"/>
      <protection locked="0" hidden="1"/>
    </xf>
    <xf numFmtId="164" fontId="24" fillId="0" borderId="1" xfId="1" quotePrefix="1" applyFont="1" applyFill="1" applyBorder="1" applyAlignment="1" applyProtection="1">
      <alignment horizontal="right" vertical="top" wrapText="1"/>
      <protection locked="0" hidden="1"/>
    </xf>
    <xf numFmtId="164" fontId="24" fillId="20" borderId="1" xfId="1" quotePrefix="1" applyFont="1" applyFill="1" applyBorder="1" applyAlignment="1" applyProtection="1">
      <alignment horizontal="right" vertical="top" wrapText="1"/>
      <protection locked="0" hidden="1"/>
    </xf>
    <xf numFmtId="0" fontId="24" fillId="0" borderId="1" xfId="0" applyFont="1" applyFill="1" applyBorder="1" applyAlignment="1" applyProtection="1">
      <alignment horizontal="right" vertical="top" wrapText="1"/>
      <protection locked="0"/>
    </xf>
    <xf numFmtId="165" fontId="24" fillId="0" borderId="1" xfId="1" quotePrefix="1" applyNumberFormat="1" applyFont="1" applyBorder="1" applyAlignment="1" applyProtection="1">
      <alignment horizontal="right" vertical="top" wrapText="1" readingOrder="1"/>
      <protection locked="0" hidden="1"/>
    </xf>
    <xf numFmtId="164" fontId="18" fillId="0" borderId="1" xfId="1" quotePrefix="1" applyFont="1" applyFill="1" applyBorder="1" applyAlignment="1" applyProtection="1">
      <alignment horizontal="right" vertical="top" wrapText="1"/>
      <protection locked="0" hidden="1"/>
    </xf>
    <xf numFmtId="164" fontId="24" fillId="14" borderId="1" xfId="1" applyFont="1" applyFill="1" applyBorder="1" applyAlignment="1" applyProtection="1">
      <alignment horizontal="right" vertical="top" wrapText="1"/>
      <protection hidden="1"/>
    </xf>
    <xf numFmtId="164" fontId="24" fillId="0" borderId="1" xfId="1" applyFont="1" applyBorder="1" applyAlignment="1" applyProtection="1">
      <alignment horizontal="right" vertical="top" wrapText="1"/>
      <protection locked="0" hidden="1"/>
    </xf>
    <xf numFmtId="164" fontId="24" fillId="0" borderId="1" xfId="1" quotePrefix="1" applyFont="1" applyFill="1" applyBorder="1" applyAlignment="1" applyProtection="1">
      <alignment horizontal="right" vertical="top" wrapText="1"/>
      <protection hidden="1"/>
    </xf>
    <xf numFmtId="165" fontId="24" fillId="0" borderId="1" xfId="1" quotePrefix="1" applyNumberFormat="1" applyFont="1" applyBorder="1" applyAlignment="1" applyProtection="1">
      <alignment horizontal="right" vertical="top" wrapText="1"/>
      <protection locked="0" hidden="1"/>
    </xf>
    <xf numFmtId="165" fontId="24" fillId="25" borderId="1" xfId="1" quotePrefix="1" applyNumberFormat="1" applyFont="1" applyFill="1" applyBorder="1" applyAlignment="1" applyProtection="1">
      <alignment horizontal="right" vertical="top" wrapText="1"/>
      <protection locked="0" hidden="1"/>
    </xf>
    <xf numFmtId="165" fontId="24" fillId="0" borderId="1" xfId="1" applyNumberFormat="1" applyFont="1" applyBorder="1" applyAlignment="1" applyProtection="1">
      <alignment horizontal="right" vertical="top" wrapText="1"/>
      <protection locked="0" hidden="1"/>
    </xf>
    <xf numFmtId="165" fontId="24" fillId="20" borderId="1" xfId="1" quotePrefix="1" applyNumberFormat="1" applyFont="1" applyFill="1" applyBorder="1" applyAlignment="1" applyProtection="1">
      <alignment horizontal="right" vertical="top" wrapText="1"/>
      <protection locked="0" hidden="1"/>
    </xf>
    <xf numFmtId="165" fontId="20" fillId="0" borderId="1" xfId="1" applyNumberFormat="1" applyFont="1" applyBorder="1" applyAlignment="1" applyProtection="1">
      <alignment horizontal="right" vertical="top" wrapText="1"/>
      <protection locked="0" hidden="1"/>
    </xf>
    <xf numFmtId="164" fontId="20" fillId="14" borderId="1" xfId="1" applyFont="1" applyFill="1" applyBorder="1" applyAlignment="1" applyProtection="1">
      <alignment horizontal="right" vertical="top" wrapText="1"/>
      <protection hidden="1"/>
    </xf>
    <xf numFmtId="164" fontId="20" fillId="0" borderId="1" xfId="1" applyFont="1" applyBorder="1" applyAlignment="1" applyProtection="1">
      <alignment horizontal="right" vertical="top" wrapText="1"/>
      <protection locked="0" hidden="1"/>
    </xf>
    <xf numFmtId="164" fontId="24" fillId="0" borderId="0" xfId="1" applyFont="1" applyAlignment="1">
      <alignment horizontal="right" vertical="top" wrapText="1"/>
    </xf>
    <xf numFmtId="2" fontId="24" fillId="0" borderId="1" xfId="0" quotePrefix="1" applyNumberFormat="1" applyFont="1" applyBorder="1" applyAlignment="1" applyProtection="1">
      <alignment horizontal="left" wrapText="1"/>
      <protection locked="0" hidden="1"/>
    </xf>
    <xf numFmtId="0" fontId="32" fillId="0" borderId="1" xfId="0" applyFont="1" applyBorder="1" applyAlignment="1">
      <alignment horizontal="left" vertical="top" wrapText="1"/>
    </xf>
    <xf numFmtId="164" fontId="24" fillId="26" borderId="0" xfId="0" applyNumberFormat="1" applyFont="1" applyFill="1" applyAlignment="1">
      <alignment horizontal="left" vertical="top" wrapText="1"/>
    </xf>
    <xf numFmtId="164" fontId="33" fillId="0" borderId="1" xfId="1" quotePrefix="1" applyFont="1" applyBorder="1" applyAlignment="1" applyProtection="1">
      <alignment vertical="top" wrapText="1"/>
      <protection locked="0" hidden="1"/>
    </xf>
    <xf numFmtId="0" fontId="45" fillId="0" borderId="0" xfId="0" applyFont="1" applyAlignment="1">
      <alignment vertical="top" wrapText="1"/>
    </xf>
    <xf numFmtId="0" fontId="46" fillId="0" borderId="1" xfId="0" applyFont="1" applyFill="1" applyBorder="1" applyAlignment="1">
      <alignment vertical="top" wrapText="1"/>
    </xf>
    <xf numFmtId="0" fontId="47" fillId="0" borderId="1" xfId="0" applyFont="1" applyFill="1" applyBorder="1" applyAlignment="1">
      <alignment vertical="center"/>
    </xf>
    <xf numFmtId="0" fontId="47" fillId="0" borderId="1" xfId="0" applyFont="1" applyFill="1" applyBorder="1" applyAlignment="1">
      <alignment vertical="top" wrapText="1"/>
    </xf>
    <xf numFmtId="0" fontId="47" fillId="0" borderId="1" xfId="0" applyFont="1" applyFill="1" applyBorder="1" applyAlignment="1">
      <alignment vertical="top"/>
    </xf>
    <xf numFmtId="0" fontId="5" fillId="30" borderId="1" xfId="0" applyFont="1" applyFill="1" applyBorder="1" applyAlignment="1">
      <alignment vertical="center"/>
    </xf>
    <xf numFmtId="0" fontId="44" fillId="30" borderId="1" xfId="0" applyFont="1" applyFill="1" applyBorder="1" applyAlignment="1">
      <alignment vertical="center"/>
    </xf>
    <xf numFmtId="0" fontId="5" fillId="30" borderId="10" xfId="0" applyFont="1" applyFill="1" applyBorder="1" applyAlignment="1">
      <alignment vertical="center"/>
    </xf>
    <xf numFmtId="0" fontId="5" fillId="30" borderId="11" xfId="0" applyFont="1" applyFill="1" applyBorder="1" applyAlignment="1">
      <alignment vertical="center"/>
    </xf>
    <xf numFmtId="0" fontId="25" fillId="30" borderId="0" xfId="0" applyFont="1" applyFill="1" applyAlignment="1">
      <alignment vertical="top"/>
    </xf>
    <xf numFmtId="164" fontId="8" fillId="0" borderId="1" xfId="1" quotePrefix="1" applyFont="1" applyBorder="1" applyAlignment="1" applyProtection="1">
      <alignment vertical="top" wrapText="1"/>
      <protection locked="0" hidden="1"/>
    </xf>
    <xf numFmtId="2" fontId="29" fillId="0" borderId="1" xfId="0" quotePrefix="1" applyNumberFormat="1" applyFont="1" applyBorder="1" applyAlignment="1" applyProtection="1">
      <alignment vertical="top" wrapText="1"/>
      <protection locked="0" hidden="1"/>
    </xf>
    <xf numFmtId="164" fontId="29" fillId="0" borderId="1" xfId="1" quotePrefix="1" applyFont="1" applyBorder="1" applyAlignment="1" applyProtection="1">
      <alignment vertical="top" wrapText="1"/>
      <protection locked="0" hidden="1"/>
    </xf>
    <xf numFmtId="0" fontId="34" fillId="0" borderId="5" xfId="0" applyFont="1" applyBorder="1" applyAlignment="1">
      <alignment vertical="center" wrapText="1"/>
    </xf>
    <xf numFmtId="0" fontId="32" fillId="0" borderId="1" xfId="0" applyFont="1" applyBorder="1" applyAlignment="1">
      <alignment horizontal="left" vertical="top" wrapText="1"/>
    </xf>
    <xf numFmtId="0" fontId="47" fillId="0" borderId="0" xfId="0" applyFont="1" applyAlignment="1">
      <alignment vertical="center"/>
    </xf>
    <xf numFmtId="0" fontId="47" fillId="0" borderId="0" xfId="0" applyFont="1" applyAlignment="1">
      <alignment vertical="center" wrapText="1"/>
    </xf>
    <xf numFmtId="0" fontId="49" fillId="0" borderId="0" xfId="0" applyFont="1" applyAlignment="1">
      <alignment horizontal="right" vertical="center"/>
    </xf>
    <xf numFmtId="2" fontId="47" fillId="0" borderId="0" xfId="0" applyNumberFormat="1" applyFont="1" applyAlignment="1">
      <alignment vertical="center" wrapText="1"/>
    </xf>
    <xf numFmtId="164" fontId="50" fillId="8" borderId="1" xfId="1" applyFont="1" applyFill="1" applyBorder="1" applyAlignment="1">
      <alignment horizontal="center" vertical="center" wrapText="1"/>
    </xf>
    <xf numFmtId="164" fontId="50" fillId="8" borderId="1" xfId="1" applyFont="1" applyFill="1" applyBorder="1" applyAlignment="1">
      <alignment horizontal="left" vertical="center" wrapText="1"/>
    </xf>
    <xf numFmtId="164" fontId="50" fillId="6" borderId="1" xfId="1" applyFont="1" applyFill="1" applyBorder="1" applyAlignment="1">
      <alignment horizontal="center" vertical="center" wrapText="1"/>
    </xf>
    <xf numFmtId="0" fontId="46" fillId="13" borderId="1" xfId="0" applyFont="1" applyFill="1" applyBorder="1" applyAlignment="1">
      <alignment horizontal="center" vertical="center" wrapText="1"/>
    </xf>
    <xf numFmtId="164" fontId="46" fillId="7" borderId="1" xfId="1" applyFont="1" applyFill="1" applyBorder="1" applyAlignment="1">
      <alignment horizontal="center" vertical="center" wrapText="1"/>
    </xf>
    <xf numFmtId="0" fontId="46" fillId="12" borderId="1" xfId="0" applyFont="1" applyFill="1" applyBorder="1" applyAlignment="1">
      <alignment horizontal="center" vertical="center" wrapText="1"/>
    </xf>
    <xf numFmtId="0" fontId="47" fillId="0" borderId="1" xfId="0" applyFont="1" applyBorder="1" applyAlignment="1">
      <alignment horizontal="center" vertical="top" wrapText="1"/>
    </xf>
    <xf numFmtId="0" fontId="47" fillId="0" borderId="1" xfId="0" applyFont="1" applyBorder="1" applyAlignment="1">
      <alignment vertical="top" wrapText="1"/>
    </xf>
    <xf numFmtId="164" fontId="47" fillId="0" borderId="1" xfId="1" applyFont="1" applyBorder="1" applyAlignment="1">
      <alignment vertical="top" wrapText="1"/>
    </xf>
    <xf numFmtId="0" fontId="46" fillId="0" borderId="4" xfId="0" applyFont="1" applyBorder="1" applyAlignment="1">
      <alignment horizontal="left" vertical="center" wrapText="1"/>
    </xf>
    <xf numFmtId="0" fontId="47" fillId="0" borderId="4" xfId="0" applyFont="1" applyBorder="1" applyAlignment="1">
      <alignment vertical="center" wrapText="1"/>
    </xf>
    <xf numFmtId="164" fontId="47" fillId="0" borderId="4" xfId="1" applyFont="1" applyBorder="1" applyAlignment="1">
      <alignment vertical="center" wrapText="1"/>
    </xf>
    <xf numFmtId="0" fontId="47" fillId="0" borderId="1" xfId="0" applyFont="1" applyBorder="1" applyAlignment="1">
      <alignment horizontal="center" vertical="center" wrapText="1"/>
    </xf>
    <xf numFmtId="0" fontId="47" fillId="0" borderId="1" xfId="0" applyFont="1" applyBorder="1" applyAlignment="1">
      <alignment vertical="center" wrapText="1"/>
    </xf>
    <xf numFmtId="164" fontId="47" fillId="0" borderId="1" xfId="1" applyFont="1" applyBorder="1" applyAlignment="1">
      <alignment vertical="center" wrapText="1"/>
    </xf>
    <xf numFmtId="0" fontId="47" fillId="0" borderId="0" xfId="0" applyFont="1" applyAlignment="1">
      <alignment vertical="top"/>
    </xf>
    <xf numFmtId="0" fontId="47" fillId="0" borderId="1" xfId="0" applyFont="1" applyBorder="1" applyAlignment="1">
      <alignment horizontal="left" vertical="center" wrapText="1"/>
    </xf>
    <xf numFmtId="0" fontId="46" fillId="0" borderId="1" xfId="0" applyFont="1" applyBorder="1" applyAlignment="1">
      <alignment horizontal="left" vertical="top" wrapText="1"/>
    </xf>
    <xf numFmtId="0" fontId="47" fillId="0" borderId="1" xfId="0" applyFont="1" applyBorder="1" applyAlignment="1">
      <alignment vertical="center"/>
    </xf>
    <xf numFmtId="0" fontId="47" fillId="0" borderId="1" xfId="0" applyFont="1" applyBorder="1" applyAlignment="1">
      <alignment horizontal="left" vertical="center"/>
    </xf>
    <xf numFmtId="0" fontId="47" fillId="0" borderId="1" xfId="0" applyFont="1" applyBorder="1" applyAlignment="1">
      <alignment horizontal="center" vertical="center"/>
    </xf>
    <xf numFmtId="164" fontId="47" fillId="0" borderId="1" xfId="1" applyFont="1" applyBorder="1" applyAlignment="1">
      <alignment vertical="center"/>
    </xf>
    <xf numFmtId="0" fontId="46" fillId="0" borderId="1" xfId="0" applyFont="1" applyBorder="1" applyAlignment="1">
      <alignment horizontal="left" vertical="center" wrapText="1"/>
    </xf>
    <xf numFmtId="0" fontId="47" fillId="0" borderId="2" xfId="0" applyFont="1" applyBorder="1" applyAlignment="1">
      <alignment vertical="center"/>
    </xf>
    <xf numFmtId="164" fontId="46" fillId="17" borderId="8" xfId="1" applyFont="1" applyFill="1" applyBorder="1" applyAlignment="1">
      <alignment horizontal="center" vertical="center"/>
    </xf>
    <xf numFmtId="0" fontId="47" fillId="17" borderId="4" xfId="0" applyFont="1" applyFill="1" applyBorder="1" applyAlignment="1">
      <alignment vertical="center"/>
    </xf>
    <xf numFmtId="164" fontId="46" fillId="17" borderId="4" xfId="1" applyFont="1" applyFill="1" applyBorder="1" applyAlignment="1">
      <alignment vertical="center" wrapText="1"/>
    </xf>
    <xf numFmtId="0" fontId="47" fillId="17" borderId="1" xfId="0" applyFont="1" applyFill="1" applyBorder="1" applyAlignment="1">
      <alignment vertical="center"/>
    </xf>
    <xf numFmtId="0" fontId="47" fillId="0" borderId="0" xfId="0" applyFont="1" applyAlignment="1">
      <alignment horizontal="center" vertical="center"/>
    </xf>
    <xf numFmtId="0" fontId="47" fillId="0" borderId="0" xfId="0" applyFont="1" applyAlignment="1">
      <alignment horizontal="left" vertical="center"/>
    </xf>
    <xf numFmtId="164" fontId="47" fillId="0" borderId="0" xfId="1" applyFont="1" applyAlignment="1">
      <alignment vertical="center"/>
    </xf>
    <xf numFmtId="2" fontId="16" fillId="0" borderId="1" xfId="0" quotePrefix="1" applyNumberFormat="1" applyFont="1" applyBorder="1" applyAlignment="1" applyProtection="1">
      <alignment vertical="top" wrapText="1"/>
      <protection locked="0" hidden="1"/>
    </xf>
    <xf numFmtId="164" fontId="16" fillId="0" borderId="1" xfId="1" quotePrefix="1" applyFont="1" applyBorder="1" applyAlignment="1" applyProtection="1">
      <alignment vertical="top" wrapText="1"/>
      <protection locked="0" hidden="1"/>
    </xf>
    <xf numFmtId="0" fontId="5" fillId="0" borderId="1" xfId="0" applyFont="1" applyBorder="1" applyAlignment="1">
      <alignment vertical="center" wrapText="1"/>
    </xf>
    <xf numFmtId="164" fontId="18" fillId="0" borderId="1" xfId="1" quotePrefix="1" applyFont="1" applyFill="1" applyBorder="1" applyAlignment="1" applyProtection="1">
      <alignment horizontal="left" vertical="center" wrapText="1"/>
      <protection locked="0" hidden="1"/>
    </xf>
    <xf numFmtId="2" fontId="18" fillId="0" borderId="1" xfId="0" quotePrefix="1" applyNumberFormat="1" applyFont="1" applyBorder="1" applyAlignment="1" applyProtection="1">
      <alignment horizontal="left" vertical="center" wrapText="1"/>
      <protection locked="0" hidden="1"/>
    </xf>
    <xf numFmtId="164" fontId="18" fillId="0" borderId="1" xfId="1" quotePrefix="1" applyFont="1" applyFill="1" applyBorder="1" applyAlignment="1" applyProtection="1">
      <alignment horizontal="center" vertical="center" wrapText="1"/>
      <protection locked="0" hidden="1"/>
    </xf>
    <xf numFmtId="164" fontId="18" fillId="0" borderId="1" xfId="1" quotePrefix="1" applyFont="1" applyFill="1" applyBorder="1" applyAlignment="1" applyProtection="1">
      <alignment horizontal="right" vertical="center" wrapText="1"/>
      <protection locked="0" hidden="1"/>
    </xf>
    <xf numFmtId="164" fontId="54" fillId="0" borderId="1" xfId="1" quotePrefix="1" applyFont="1" applyFill="1" applyBorder="1" applyAlignment="1" applyProtection="1">
      <alignment horizontal="left" vertical="top" wrapText="1"/>
      <protection locked="0" hidden="1"/>
    </xf>
    <xf numFmtId="2" fontId="54" fillId="0" borderId="1" xfId="0" applyNumberFormat="1" applyFont="1" applyBorder="1" applyAlignment="1" applyProtection="1">
      <alignment horizontal="left" vertical="top" wrapText="1"/>
      <protection locked="0" hidden="1"/>
    </xf>
    <xf numFmtId="164" fontId="54" fillId="26" borderId="1" xfId="1" quotePrefix="1" applyFont="1" applyFill="1" applyBorder="1" applyAlignment="1" applyProtection="1">
      <alignment horizontal="left" vertical="top" wrapText="1"/>
      <protection locked="0" hidden="1"/>
    </xf>
    <xf numFmtId="164" fontId="54" fillId="0" borderId="1" xfId="1" quotePrefix="1" applyFont="1" applyFill="1" applyBorder="1" applyAlignment="1" applyProtection="1">
      <alignment horizontal="center" vertical="top" wrapText="1"/>
      <protection locked="0" hidden="1"/>
    </xf>
    <xf numFmtId="2" fontId="54" fillId="0" borderId="1" xfId="0" quotePrefix="1" applyNumberFormat="1" applyFont="1" applyBorder="1" applyAlignment="1" applyProtection="1">
      <alignment horizontal="left" vertical="top" wrapText="1"/>
      <protection locked="0" hidden="1"/>
    </xf>
    <xf numFmtId="164" fontId="54" fillId="2" borderId="1" xfId="1" quotePrefix="1" applyFont="1" applyFill="1" applyBorder="1" applyAlignment="1" applyProtection="1">
      <alignment horizontal="center" vertical="top" wrapText="1"/>
      <protection locked="0" hidden="1"/>
    </xf>
    <xf numFmtId="164" fontId="54" fillId="2" borderId="1" xfId="1" quotePrefix="1" applyFont="1" applyFill="1" applyBorder="1" applyAlignment="1" applyProtection="1">
      <alignment horizontal="left" vertical="top" wrapText="1"/>
      <protection locked="0" hidden="1"/>
    </xf>
    <xf numFmtId="2" fontId="54" fillId="2" borderId="1" xfId="0" applyNumberFormat="1" applyFont="1" applyFill="1" applyBorder="1" applyAlignment="1" applyProtection="1">
      <alignment horizontal="left" vertical="top" wrapText="1"/>
      <protection locked="0" hidden="1"/>
    </xf>
    <xf numFmtId="0" fontId="0" fillId="0" borderId="1" xfId="0" applyBorder="1" applyAlignment="1">
      <alignment vertical="center" wrapText="1"/>
    </xf>
    <xf numFmtId="2" fontId="18" fillId="0" borderId="1" xfId="0" applyNumberFormat="1" applyFont="1" applyFill="1" applyBorder="1" applyAlignment="1" applyProtection="1">
      <alignment horizontal="left" vertical="top" wrapText="1"/>
      <protection locked="0"/>
    </xf>
    <xf numFmtId="164" fontId="0" fillId="0" borderId="1" xfId="1" applyFont="1" applyBorder="1" applyAlignment="1">
      <alignment vertical="center" wrapText="1"/>
    </xf>
    <xf numFmtId="164" fontId="24" fillId="0" borderId="1" xfId="1" applyFont="1" applyBorder="1" applyAlignment="1" applyProtection="1">
      <alignment vertical="top" wrapText="1"/>
      <protection hidden="1"/>
    </xf>
    <xf numFmtId="164" fontId="24" fillId="20" borderId="1" xfId="1" applyFont="1" applyFill="1" applyBorder="1" applyAlignment="1" applyProtection="1">
      <alignment vertical="top" wrapText="1"/>
      <protection hidden="1"/>
    </xf>
    <xf numFmtId="0" fontId="24" fillId="8" borderId="2" xfId="0" applyFont="1" applyFill="1" applyBorder="1" applyAlignment="1">
      <alignment vertical="top" wrapText="1"/>
    </xf>
    <xf numFmtId="0" fontId="24" fillId="8" borderId="3" xfId="0" applyFont="1" applyFill="1" applyBorder="1" applyAlignment="1">
      <alignment vertical="top" wrapText="1"/>
    </xf>
    <xf numFmtId="0" fontId="24" fillId="8" borderId="4" xfId="0" applyFont="1" applyFill="1" applyBorder="1" applyAlignment="1">
      <alignment vertical="top" wrapText="1"/>
    </xf>
    <xf numFmtId="164" fontId="24" fillId="0" borderId="1" xfId="1" applyFont="1" applyFill="1" applyBorder="1" applyAlignment="1" applyProtection="1">
      <alignment vertical="top" wrapText="1"/>
      <protection hidden="1"/>
    </xf>
    <xf numFmtId="164" fontId="24" fillId="14" borderId="1" xfId="1" applyFont="1" applyFill="1" applyBorder="1" applyAlignment="1" applyProtection="1">
      <alignment vertical="top" wrapText="1"/>
      <protection hidden="1"/>
    </xf>
    <xf numFmtId="164" fontId="24" fillId="25" borderId="1" xfId="1" applyFont="1" applyFill="1" applyBorder="1" applyAlignment="1" applyProtection="1">
      <alignment vertical="top" wrapText="1"/>
      <protection hidden="1"/>
    </xf>
    <xf numFmtId="2" fontId="24" fillId="20" borderId="1" xfId="0" quotePrefix="1" applyNumberFormat="1" applyFont="1" applyFill="1" applyBorder="1" applyAlignment="1" applyProtection="1">
      <alignment vertical="top" wrapText="1"/>
      <protection locked="0" hidden="1"/>
    </xf>
    <xf numFmtId="164" fontId="24" fillId="14" borderId="1" xfId="1" applyFont="1" applyFill="1" applyBorder="1" applyAlignment="1" applyProtection="1">
      <alignment vertical="top" wrapText="1"/>
      <protection locked="0" hidden="1"/>
    </xf>
    <xf numFmtId="2" fontId="54" fillId="0" borderId="1" xfId="0" applyNumberFormat="1" applyFont="1" applyFill="1" applyBorder="1" applyAlignment="1" applyProtection="1">
      <alignment horizontal="left" vertical="top" wrapText="1"/>
      <protection locked="0" hidden="1"/>
    </xf>
    <xf numFmtId="164" fontId="24" fillId="0" borderId="1" xfId="1" quotePrefix="1" applyFont="1" applyFill="1" applyBorder="1" applyAlignment="1" applyProtection="1">
      <alignment vertical="top" wrapText="1"/>
      <protection hidden="1"/>
    </xf>
    <xf numFmtId="0" fontId="0" fillId="0" borderId="1" xfId="0"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4" fillId="0" borderId="1" xfId="0" applyFont="1" applyFill="1" applyBorder="1" applyAlignment="1">
      <alignment horizontal="center" vertical="center" wrapText="1"/>
    </xf>
    <xf numFmtId="0" fontId="56" fillId="0" borderId="1" xfId="0" applyFont="1" applyFill="1" applyBorder="1" applyAlignment="1">
      <alignment vertical="center" wrapText="1"/>
    </xf>
    <xf numFmtId="0" fontId="0" fillId="0" borderId="1" xfId="0" applyFill="1" applyBorder="1" applyAlignment="1">
      <alignment vertical="center"/>
    </xf>
    <xf numFmtId="0" fontId="5" fillId="0" borderId="1" xfId="0" applyFont="1" applyFill="1" applyBorder="1" applyAlignment="1">
      <alignment vertical="top" wrapText="1"/>
    </xf>
    <xf numFmtId="0" fontId="5" fillId="0" borderId="1" xfId="0" applyFont="1" applyFill="1" applyBorder="1" applyAlignment="1">
      <alignment horizontal="center" vertical="top" wrapText="1"/>
    </xf>
    <xf numFmtId="0" fontId="44" fillId="0" borderId="1" xfId="0" applyFont="1" applyFill="1" applyBorder="1" applyAlignment="1">
      <alignment horizontal="center" vertical="top" wrapText="1"/>
    </xf>
    <xf numFmtId="0" fontId="0" fillId="0" borderId="1" xfId="0" applyFill="1" applyBorder="1" applyAlignment="1">
      <alignment vertical="top" wrapText="1"/>
    </xf>
    <xf numFmtId="0" fontId="56" fillId="0" borderId="1" xfId="0" applyFont="1" applyFill="1" applyBorder="1" applyAlignment="1">
      <alignment vertical="top" wrapText="1"/>
    </xf>
    <xf numFmtId="0" fontId="0" fillId="0" borderId="11" xfId="0" applyFill="1" applyBorder="1" applyAlignment="1">
      <alignment vertical="top" wrapText="1"/>
    </xf>
    <xf numFmtId="0" fontId="25" fillId="0" borderId="1" xfId="0" applyFont="1" applyFill="1" applyBorder="1" applyAlignment="1">
      <alignment vertical="center" wrapText="1"/>
    </xf>
    <xf numFmtId="0" fontId="59" fillId="9" borderId="1" xfId="0" applyFont="1" applyFill="1" applyBorder="1" applyAlignment="1">
      <alignment horizontal="center" vertical="top" wrapText="1"/>
    </xf>
    <xf numFmtId="164" fontId="22" fillId="9" borderId="1" xfId="1" applyFont="1" applyFill="1" applyBorder="1" applyAlignment="1" applyProtection="1">
      <alignment horizontal="center" vertical="top" wrapText="1"/>
      <protection hidden="1"/>
    </xf>
    <xf numFmtId="164" fontId="22" fillId="9" borderId="1" xfId="1" applyFont="1" applyFill="1" applyBorder="1" applyAlignment="1" applyProtection="1">
      <alignment horizontal="right" vertical="top" wrapText="1"/>
      <protection hidden="1"/>
    </xf>
    <xf numFmtId="164" fontId="22" fillId="9" borderId="1" xfId="1" applyFont="1" applyFill="1" applyBorder="1" applyAlignment="1" applyProtection="1">
      <alignment vertical="top" wrapText="1"/>
      <protection hidden="1"/>
    </xf>
    <xf numFmtId="164" fontId="22" fillId="34" borderId="1" xfId="1" applyFont="1" applyFill="1" applyBorder="1" applyAlignment="1" applyProtection="1">
      <alignment horizontal="center" vertical="top" wrapText="1"/>
      <protection hidden="1"/>
    </xf>
    <xf numFmtId="164" fontId="22" fillId="9" borderId="1" xfId="1" applyFont="1" applyFill="1" applyBorder="1" applyAlignment="1" applyProtection="1">
      <alignment vertical="top" wrapText="1"/>
      <protection locked="0" hidden="1"/>
    </xf>
    <xf numFmtId="0" fontId="22" fillId="0" borderId="1" xfId="1" applyNumberFormat="1" applyFont="1" applyBorder="1" applyAlignment="1" applyProtection="1">
      <alignment vertical="top" wrapText="1"/>
    </xf>
    <xf numFmtId="0" fontId="23" fillId="9" borderId="1" xfId="0" applyFont="1" applyFill="1" applyBorder="1" applyAlignment="1">
      <alignment horizontal="center" vertical="top" wrapText="1"/>
    </xf>
    <xf numFmtId="0" fontId="22" fillId="0" borderId="0" xfId="0" applyFont="1" applyAlignment="1">
      <alignment vertical="top" wrapText="1"/>
    </xf>
    <xf numFmtId="164" fontId="22" fillId="0" borderId="0" xfId="0" applyNumberFormat="1" applyFont="1" applyAlignment="1">
      <alignment horizontal="left" vertical="top" wrapText="1"/>
    </xf>
    <xf numFmtId="0" fontId="61" fillId="0" borderId="0" xfId="0" applyFont="1" applyAlignment="1">
      <alignment horizontal="left" vertical="center"/>
    </xf>
    <xf numFmtId="0" fontId="61" fillId="0" borderId="1" xfId="0" applyFont="1" applyBorder="1" applyAlignment="1">
      <alignment horizontal="left" vertical="top" wrapText="1"/>
    </xf>
    <xf numFmtId="0" fontId="60" fillId="0" borderId="1" xfId="0" applyFont="1" applyBorder="1" applyAlignment="1">
      <alignment horizontal="left" vertical="top" wrapText="1"/>
    </xf>
    <xf numFmtId="0" fontId="61" fillId="0" borderId="0" xfId="0" applyFont="1" applyAlignment="1">
      <alignment horizontal="left" vertical="top" wrapText="1"/>
    </xf>
    <xf numFmtId="2" fontId="61" fillId="0" borderId="0" xfId="0" applyNumberFormat="1" applyFont="1" applyAlignment="1">
      <alignment horizontal="left" vertical="top" wrapText="1"/>
    </xf>
    <xf numFmtId="0" fontId="62" fillId="0" borderId="0" xfId="0" applyFont="1" applyAlignment="1">
      <alignment horizontal="left" vertical="top"/>
    </xf>
    <xf numFmtId="0" fontId="61" fillId="0" borderId="0" xfId="0" applyFont="1" applyAlignment="1">
      <alignment horizontal="left" vertical="center" wrapText="1"/>
    </xf>
    <xf numFmtId="164" fontId="60" fillId="8" borderId="1" xfId="1" applyFont="1" applyFill="1" applyBorder="1" applyAlignment="1">
      <alignment horizontal="left" vertical="top" wrapText="1"/>
    </xf>
    <xf numFmtId="164" fontId="60" fillId="6" borderId="11" xfId="1" applyFont="1" applyFill="1" applyBorder="1" applyAlignment="1">
      <alignment horizontal="left" vertical="top" wrapText="1"/>
    </xf>
    <xf numFmtId="0" fontId="60" fillId="13" borderId="1" xfId="0" applyFont="1" applyFill="1" applyBorder="1" applyAlignment="1">
      <alignment horizontal="left" vertical="top" wrapText="1"/>
    </xf>
    <xf numFmtId="164" fontId="60" fillId="7" borderId="1" xfId="1" applyFont="1" applyFill="1" applyBorder="1" applyAlignment="1">
      <alignment horizontal="left" vertical="top" wrapText="1"/>
    </xf>
    <xf numFmtId="0" fontId="60" fillId="12" borderId="1" xfId="0" applyFont="1" applyFill="1" applyBorder="1" applyAlignment="1">
      <alignment horizontal="left" vertical="top" wrapText="1"/>
    </xf>
    <xf numFmtId="0" fontId="61" fillId="11" borderId="11" xfId="0" applyFont="1" applyFill="1" applyBorder="1" applyAlignment="1">
      <alignment horizontal="left" vertical="top" wrapText="1"/>
    </xf>
    <xf numFmtId="0" fontId="61" fillId="11" borderId="1" xfId="0" applyFont="1" applyFill="1" applyBorder="1" applyAlignment="1">
      <alignment horizontal="left" vertical="top" wrapText="1"/>
    </xf>
    <xf numFmtId="164" fontId="61" fillId="0" borderId="1" xfId="1" applyFont="1" applyBorder="1" applyAlignment="1">
      <alignment horizontal="left" vertical="top" wrapText="1"/>
    </xf>
    <xf numFmtId="164" fontId="60" fillId="0" borderId="1" xfId="1" applyFont="1" applyBorder="1" applyAlignment="1">
      <alignment horizontal="left" vertical="top" wrapText="1"/>
    </xf>
    <xf numFmtId="0" fontId="61" fillId="0" borderId="11" xfId="0" applyFont="1" applyBorder="1" applyAlignment="1">
      <alignment horizontal="left" vertical="top" wrapText="1"/>
    </xf>
    <xf numFmtId="0" fontId="61" fillId="0" borderId="0" xfId="0" applyFont="1" applyAlignment="1">
      <alignment horizontal="left" vertical="top"/>
    </xf>
    <xf numFmtId="164" fontId="61" fillId="0" borderId="11" xfId="1" applyFont="1" applyBorder="1" applyAlignment="1">
      <alignment horizontal="left" vertical="top" wrapText="1"/>
    </xf>
    <xf numFmtId="164" fontId="60" fillId="14" borderId="1" xfId="1" applyFont="1" applyFill="1" applyBorder="1" applyAlignment="1">
      <alignment horizontal="left" vertical="top" wrapText="1"/>
    </xf>
    <xf numFmtId="164" fontId="60" fillId="14" borderId="11" xfId="1" applyFont="1" applyFill="1" applyBorder="1" applyAlignment="1">
      <alignment horizontal="left" vertical="top" wrapText="1"/>
    </xf>
    <xf numFmtId="0" fontId="60" fillId="14" borderId="1" xfId="0" applyFont="1" applyFill="1" applyBorder="1" applyAlignment="1">
      <alignment horizontal="left" vertical="top" wrapText="1"/>
    </xf>
    <xf numFmtId="0" fontId="60" fillId="0" borderId="0" xfId="0" applyFont="1" applyAlignment="1">
      <alignment horizontal="left" vertical="center"/>
    </xf>
    <xf numFmtId="164" fontId="61" fillId="11" borderId="11" xfId="1" applyFont="1" applyFill="1" applyBorder="1" applyAlignment="1">
      <alignment horizontal="left" vertical="top" wrapText="1"/>
    </xf>
    <xf numFmtId="164" fontId="61" fillId="11" borderId="1" xfId="1" applyFont="1" applyFill="1" applyBorder="1" applyAlignment="1">
      <alignment horizontal="left" vertical="top" wrapText="1"/>
    </xf>
    <xf numFmtId="0" fontId="63" fillId="0" borderId="1" xfId="0" applyFont="1" applyFill="1" applyBorder="1" applyAlignment="1">
      <alignment horizontal="left" vertical="top" wrapText="1"/>
    </xf>
    <xf numFmtId="0" fontId="61" fillId="0" borderId="1" xfId="1" applyNumberFormat="1" applyFont="1" applyBorder="1" applyAlignment="1">
      <alignment horizontal="left" vertical="top" wrapText="1"/>
    </xf>
    <xf numFmtId="0" fontId="61" fillId="0" borderId="1" xfId="0" applyFont="1" applyFill="1" applyBorder="1" applyAlignment="1">
      <alignment horizontal="left" vertical="top" wrapText="1"/>
    </xf>
    <xf numFmtId="0" fontId="60" fillId="0" borderId="1" xfId="0" applyFont="1" applyBorder="1" applyAlignment="1">
      <alignment horizontal="left" vertical="top"/>
    </xf>
    <xf numFmtId="0" fontId="61" fillId="0" borderId="1" xfId="0" applyFont="1" applyBorder="1" applyAlignment="1">
      <alignment horizontal="left" vertical="center" wrapText="1"/>
    </xf>
    <xf numFmtId="164" fontId="61" fillId="0" borderId="1" xfId="1" applyFont="1" applyFill="1" applyBorder="1" applyAlignment="1">
      <alignment horizontal="left" vertical="center" wrapText="1"/>
    </xf>
    <xf numFmtId="0" fontId="61" fillId="0" borderId="1" xfId="1" applyNumberFormat="1" applyFont="1" applyFill="1" applyBorder="1" applyAlignment="1">
      <alignment horizontal="left" vertical="top" wrapText="1"/>
    </xf>
    <xf numFmtId="164" fontId="61" fillId="11" borderId="14" xfId="1" applyFont="1" applyFill="1" applyBorder="1" applyAlignment="1">
      <alignment horizontal="left" vertical="top" wrapText="1"/>
    </xf>
    <xf numFmtId="164" fontId="61" fillId="11" borderId="2" xfId="1" applyFont="1" applyFill="1" applyBorder="1" applyAlignment="1">
      <alignment horizontal="left" vertical="top" wrapText="1"/>
    </xf>
    <xf numFmtId="0" fontId="61" fillId="11" borderId="2" xfId="0" applyFont="1" applyFill="1" applyBorder="1" applyAlignment="1">
      <alignment horizontal="left" vertical="top" wrapText="1"/>
    </xf>
    <xf numFmtId="0" fontId="61" fillId="0" borderId="1" xfId="1" applyNumberFormat="1" applyFont="1" applyBorder="1" applyAlignment="1">
      <alignment horizontal="left" vertical="top"/>
    </xf>
    <xf numFmtId="164" fontId="61" fillId="0" borderId="11" xfId="1" applyFont="1" applyFill="1" applyBorder="1" applyAlignment="1">
      <alignment horizontal="left" vertical="top" wrapText="1"/>
    </xf>
    <xf numFmtId="164" fontId="61" fillId="0" borderId="1" xfId="1" applyFont="1" applyFill="1" applyBorder="1" applyAlignment="1">
      <alignment horizontal="left" vertical="top" wrapText="1"/>
    </xf>
    <xf numFmtId="0" fontId="61" fillId="0" borderId="1" xfId="0" applyFont="1" applyFill="1" applyBorder="1" applyAlignment="1">
      <alignment horizontal="left" vertical="center"/>
    </xf>
    <xf numFmtId="2" fontId="61" fillId="0" borderId="1" xfId="0" applyNumberFormat="1" applyFont="1" applyBorder="1" applyAlignment="1">
      <alignment horizontal="left" vertical="top" wrapText="1"/>
    </xf>
    <xf numFmtId="164" fontId="61" fillId="0" borderId="9" xfId="1" applyFont="1" applyBorder="1" applyAlignment="1">
      <alignment horizontal="left" vertical="top" wrapText="1"/>
    </xf>
    <xf numFmtId="164" fontId="61" fillId="0" borderId="4" xfId="1" applyFont="1" applyBorder="1" applyAlignment="1">
      <alignment horizontal="left" vertical="top" wrapText="1"/>
    </xf>
    <xf numFmtId="0" fontId="61" fillId="0" borderId="4" xfId="0" applyFont="1" applyBorder="1" applyAlignment="1">
      <alignment horizontal="left" vertical="top" wrapText="1"/>
    </xf>
    <xf numFmtId="0" fontId="61" fillId="0" borderId="1" xfId="1" applyNumberFormat="1" applyFont="1" applyBorder="1" applyAlignment="1" applyProtection="1">
      <alignment horizontal="left" vertical="top" wrapText="1"/>
    </xf>
    <xf numFmtId="0" fontId="60" fillId="0" borderId="1" xfId="0" applyFont="1" applyFill="1" applyBorder="1" applyAlignment="1">
      <alignment horizontal="left" vertical="top" wrapText="1"/>
    </xf>
    <xf numFmtId="0" fontId="61" fillId="0" borderId="0" xfId="0" applyFont="1" applyFill="1" applyAlignment="1">
      <alignment horizontal="left" vertical="center"/>
    </xf>
    <xf numFmtId="164" fontId="61" fillId="0" borderId="1" xfId="1" applyFont="1" applyBorder="1" applyAlignment="1">
      <alignment horizontal="left" vertical="top"/>
    </xf>
    <xf numFmtId="0" fontId="61" fillId="0" borderId="1" xfId="0" applyFont="1" applyFill="1" applyBorder="1" applyAlignment="1" applyProtection="1">
      <alignment horizontal="left" vertical="top" wrapText="1"/>
      <protection locked="0"/>
    </xf>
    <xf numFmtId="0" fontId="60" fillId="0" borderId="1" xfId="0" applyFont="1" applyFill="1" applyBorder="1" applyAlignment="1">
      <alignment horizontal="left" vertical="center" wrapText="1"/>
    </xf>
    <xf numFmtId="164" fontId="60" fillId="17" borderId="1" xfId="1" applyFont="1" applyFill="1" applyBorder="1" applyAlignment="1">
      <alignment horizontal="left" vertical="top"/>
    </xf>
    <xf numFmtId="164" fontId="61" fillId="17" borderId="1" xfId="1" applyFont="1" applyFill="1" applyBorder="1" applyAlignment="1">
      <alignment horizontal="left" vertical="top"/>
    </xf>
    <xf numFmtId="164" fontId="60" fillId="17" borderId="11" xfId="1" applyFont="1" applyFill="1" applyBorder="1" applyAlignment="1">
      <alignment horizontal="left" vertical="top"/>
    </xf>
    <xf numFmtId="164" fontId="61" fillId="17" borderId="1" xfId="1" applyFont="1" applyFill="1" applyBorder="1" applyAlignment="1">
      <alignment horizontal="left" vertical="top" wrapText="1"/>
    </xf>
    <xf numFmtId="0" fontId="61" fillId="17" borderId="1" xfId="0" applyFont="1" applyFill="1" applyBorder="1" applyAlignment="1">
      <alignment horizontal="left" vertical="top" wrapText="1"/>
    </xf>
    <xf numFmtId="0" fontId="51" fillId="0" borderId="1" xfId="0" applyFont="1" applyFill="1" applyBorder="1" applyAlignment="1">
      <alignment horizontal="left" vertical="top" wrapText="1"/>
    </xf>
    <xf numFmtId="0" fontId="53" fillId="0" borderId="1" xfId="0" applyFont="1" applyFill="1" applyBorder="1" applyAlignment="1">
      <alignment horizontal="center" vertical="top"/>
    </xf>
    <xf numFmtId="0" fontId="52" fillId="0" borderId="1" xfId="0" applyFont="1" applyFill="1" applyBorder="1" applyAlignment="1">
      <alignment vertical="top" wrapText="1"/>
    </xf>
    <xf numFmtId="164" fontId="53" fillId="0" borderId="1" xfId="1" applyFont="1" applyFill="1" applyBorder="1" applyAlignment="1">
      <alignment horizontal="center" vertical="top"/>
    </xf>
    <xf numFmtId="0" fontId="47" fillId="0" borderId="0" xfId="0" applyFont="1" applyFill="1" applyAlignment="1">
      <alignment vertical="top"/>
    </xf>
    <xf numFmtId="0" fontId="68" fillId="2" borderId="1" xfId="0" applyFont="1" applyFill="1" applyBorder="1" applyAlignment="1">
      <alignment horizontal="center" vertical="top" wrapText="1"/>
    </xf>
    <xf numFmtId="0" fontId="68" fillId="2" borderId="1" xfId="0" applyFont="1" applyFill="1" applyBorder="1" applyAlignment="1">
      <alignment horizontal="left" vertical="top" wrapText="1"/>
    </xf>
    <xf numFmtId="0" fontId="35" fillId="0" borderId="1" xfId="0" applyFont="1" applyBorder="1" applyAlignment="1">
      <alignment vertical="center" wrapText="1"/>
    </xf>
    <xf numFmtId="0" fontId="35" fillId="0" borderId="1" xfId="0" applyFont="1" applyBorder="1" applyAlignment="1">
      <alignment horizontal="center" vertical="center" wrapText="1"/>
    </xf>
    <xf numFmtId="2" fontId="35" fillId="0" borderId="1" xfId="0" applyNumberFormat="1" applyFont="1" applyBorder="1" applyAlignment="1">
      <alignment vertical="center" wrapText="1"/>
    </xf>
    <xf numFmtId="9" fontId="35" fillId="0" borderId="1" xfId="93" applyFont="1" applyBorder="1" applyAlignment="1">
      <alignment vertical="center" wrapText="1"/>
    </xf>
    <xf numFmtId="0" fontId="69" fillId="0" borderId="1" xfId="0" applyFont="1" applyBorder="1" applyAlignment="1">
      <alignment vertical="top" wrapText="1"/>
    </xf>
    <xf numFmtId="0" fontId="69" fillId="0" borderId="1" xfId="0" applyFont="1" applyBorder="1" applyAlignment="1">
      <alignment horizontal="center" vertical="top" wrapText="1"/>
    </xf>
    <xf numFmtId="0" fontId="70" fillId="0" borderId="1" xfId="0" applyFont="1" applyBorder="1" applyAlignment="1">
      <alignment vertical="top" wrapText="1"/>
    </xf>
    <xf numFmtId="2" fontId="71" fillId="0" borderId="1" xfId="0" applyNumberFormat="1" applyFont="1" applyBorder="1" applyAlignment="1">
      <alignment horizontal="left" vertical="top" wrapText="1"/>
    </xf>
    <xf numFmtId="2" fontId="72" fillId="0" borderId="1" xfId="0" applyNumberFormat="1" applyFont="1" applyBorder="1" applyAlignment="1">
      <alignment horizontal="left" vertical="top"/>
    </xf>
    <xf numFmtId="9" fontId="71" fillId="0" borderId="1" xfId="93" applyFont="1" applyBorder="1" applyAlignment="1">
      <alignment horizontal="left" vertical="top" wrapText="1"/>
    </xf>
    <xf numFmtId="10" fontId="61" fillId="0" borderId="1" xfId="0" applyNumberFormat="1" applyFont="1" applyBorder="1" applyAlignment="1">
      <alignment horizontal="left" vertical="top" wrapText="1"/>
    </xf>
    <xf numFmtId="2" fontId="71" fillId="14" borderId="1" xfId="0" applyNumberFormat="1" applyFont="1" applyFill="1" applyBorder="1" applyAlignment="1">
      <alignment horizontal="left" vertical="top" wrapText="1"/>
    </xf>
    <xf numFmtId="9" fontId="71" fillId="14" borderId="1" xfId="93" applyFont="1" applyFill="1" applyBorder="1" applyAlignment="1">
      <alignment horizontal="left" vertical="top" wrapText="1"/>
    </xf>
    <xf numFmtId="0" fontId="60" fillId="14" borderId="1" xfId="0" applyFont="1" applyFill="1" applyBorder="1" applyAlignment="1" applyProtection="1">
      <alignment horizontal="left" vertical="top" wrapText="1"/>
      <protection locked="0"/>
    </xf>
    <xf numFmtId="2" fontId="61" fillId="14" borderId="1" xfId="0" applyNumberFormat="1" applyFont="1" applyFill="1" applyBorder="1" applyAlignment="1">
      <alignment horizontal="left" vertical="top" wrapText="1"/>
    </xf>
    <xf numFmtId="10" fontId="61" fillId="14" borderId="1" xfId="0" applyNumberFormat="1" applyFont="1" applyFill="1" applyBorder="1" applyAlignment="1">
      <alignment horizontal="left" vertical="top" wrapText="1"/>
    </xf>
    <xf numFmtId="2" fontId="72" fillId="0" borderId="1" xfId="0" applyNumberFormat="1" applyFont="1" applyBorder="1" applyAlignment="1">
      <alignment horizontal="left" vertical="top" wrapText="1"/>
    </xf>
    <xf numFmtId="2" fontId="60" fillId="14" borderId="1" xfId="0" applyNumberFormat="1" applyFont="1" applyFill="1" applyBorder="1" applyAlignment="1">
      <alignment horizontal="left" vertical="top" wrapText="1"/>
    </xf>
    <xf numFmtId="2" fontId="73" fillId="14" borderId="1" xfId="0" applyNumberFormat="1" applyFont="1" applyFill="1" applyBorder="1" applyAlignment="1">
      <alignment horizontal="left" vertical="top" wrapText="1"/>
    </xf>
    <xf numFmtId="0" fontId="35" fillId="0" borderId="1" xfId="0" applyFont="1" applyBorder="1" applyAlignment="1">
      <alignment horizontal="left" vertical="top" wrapText="1"/>
    </xf>
    <xf numFmtId="2" fontId="42" fillId="14" borderId="1" xfId="0" applyNumberFormat="1" applyFont="1" applyFill="1" applyBorder="1" applyAlignment="1">
      <alignment horizontal="left" vertical="top" wrapText="1"/>
    </xf>
    <xf numFmtId="0" fontId="42" fillId="14" borderId="1" xfId="0" applyFont="1" applyFill="1" applyBorder="1" applyAlignment="1">
      <alignment horizontal="left" vertical="top" wrapText="1"/>
    </xf>
    <xf numFmtId="2" fontId="42" fillId="27" borderId="1" xfId="0" applyNumberFormat="1" applyFont="1" applyFill="1" applyBorder="1" applyAlignment="1">
      <alignment horizontal="left" vertical="top" wrapText="1"/>
    </xf>
    <xf numFmtId="9" fontId="71" fillId="27" borderId="1" xfId="93" applyFont="1" applyFill="1" applyBorder="1" applyAlignment="1">
      <alignment horizontal="left" vertical="top" wrapText="1"/>
    </xf>
    <xf numFmtId="0" fontId="68" fillId="0" borderId="0" xfId="0" applyFont="1" applyAlignment="1">
      <alignment vertical="center"/>
    </xf>
    <xf numFmtId="0" fontId="68" fillId="0" borderId="0" xfId="0" applyFont="1" applyAlignment="1">
      <alignment vertical="center" wrapText="1"/>
    </xf>
    <xf numFmtId="0" fontId="74" fillId="0" borderId="0" xfId="0" applyFont="1" applyAlignment="1">
      <alignment horizontal="right" vertical="center"/>
    </xf>
    <xf numFmtId="164" fontId="69" fillId="27" borderId="1" xfId="1" applyFont="1" applyFill="1" applyBorder="1" applyAlignment="1">
      <alignment horizontal="center" vertical="top" wrapText="1"/>
    </xf>
    <xf numFmtId="0" fontId="69" fillId="27" borderId="1" xfId="1" applyNumberFormat="1" applyFont="1" applyFill="1" applyBorder="1" applyAlignment="1">
      <alignment horizontal="center" vertical="top" wrapText="1"/>
    </xf>
    <xf numFmtId="164" fontId="69" fillId="27" borderId="1" xfId="1" applyFont="1" applyFill="1" applyBorder="1" applyAlignment="1">
      <alignment horizontal="left" vertical="top" wrapText="1"/>
    </xf>
    <xf numFmtId="164" fontId="69" fillId="27" borderId="11" xfId="1" applyFont="1" applyFill="1" applyBorder="1" applyAlignment="1">
      <alignment horizontal="center" vertical="top" wrapText="1"/>
    </xf>
    <xf numFmtId="0" fontId="75" fillId="27" borderId="1" xfId="0" applyFont="1" applyFill="1" applyBorder="1" applyAlignment="1">
      <alignment horizontal="center" vertical="top" wrapText="1"/>
    </xf>
    <xf numFmtId="164" fontId="75" fillId="27" borderId="1" xfId="1" applyFont="1" applyFill="1" applyBorder="1" applyAlignment="1">
      <alignment horizontal="center" vertical="top" wrapText="1"/>
    </xf>
    <xf numFmtId="0" fontId="75" fillId="27" borderId="5" xfId="0" applyFont="1" applyFill="1" applyBorder="1" applyAlignment="1">
      <alignment horizontal="center" vertical="top" wrapText="1"/>
    </xf>
    <xf numFmtId="0" fontId="68" fillId="27" borderId="0" xfId="0" applyFont="1" applyFill="1" applyAlignment="1">
      <alignment vertical="center"/>
    </xf>
    <xf numFmtId="165" fontId="76" fillId="19" borderId="1" xfId="1" applyNumberFormat="1" applyFont="1" applyFill="1" applyBorder="1" applyAlignment="1">
      <alignment horizontal="center" vertical="top" wrapText="1"/>
    </xf>
    <xf numFmtId="164" fontId="76" fillId="19" borderId="1" xfId="1" applyFont="1" applyFill="1" applyBorder="1" applyAlignment="1">
      <alignment horizontal="left" vertical="top" wrapText="1"/>
    </xf>
    <xf numFmtId="0" fontId="69" fillId="19" borderId="1" xfId="1" applyNumberFormat="1" applyFont="1" applyFill="1" applyBorder="1" applyAlignment="1">
      <alignment horizontal="center" vertical="top" wrapText="1"/>
    </xf>
    <xf numFmtId="2" fontId="76" fillId="19" borderId="1" xfId="1" applyNumberFormat="1" applyFont="1" applyFill="1" applyBorder="1" applyAlignment="1">
      <alignment horizontal="center" vertical="top" wrapText="1"/>
    </xf>
    <xf numFmtId="0" fontId="68" fillId="2" borderId="1" xfId="0" applyFont="1" applyFill="1" applyBorder="1" applyAlignment="1">
      <alignment vertical="top" wrapText="1"/>
    </xf>
    <xf numFmtId="164" fontId="69" fillId="0" borderId="10" xfId="1" applyFont="1" applyFill="1" applyBorder="1" applyAlignment="1">
      <alignment vertical="top" wrapText="1"/>
    </xf>
    <xf numFmtId="164" fontId="69" fillId="0" borderId="11" xfId="1" applyFont="1" applyFill="1" applyBorder="1" applyAlignment="1">
      <alignment vertical="top" wrapText="1"/>
    </xf>
    <xf numFmtId="0" fontId="68" fillId="2" borderId="0" xfId="0" applyFont="1" applyFill="1" applyAlignment="1">
      <alignment vertical="center"/>
    </xf>
    <xf numFmtId="164" fontId="69" fillId="0" borderId="11" xfId="1" applyFont="1" applyFill="1" applyBorder="1" applyAlignment="1">
      <alignment horizontal="center" vertical="top" wrapText="1"/>
    </xf>
    <xf numFmtId="0" fontId="75" fillId="0" borderId="1" xfId="0" applyFont="1" applyFill="1" applyBorder="1" applyAlignment="1">
      <alignment horizontal="center" vertical="top" wrapText="1"/>
    </xf>
    <xf numFmtId="164" fontId="75" fillId="0" borderId="1" xfId="1" applyFont="1" applyFill="1" applyBorder="1" applyAlignment="1">
      <alignment horizontal="center" vertical="top" wrapText="1"/>
    </xf>
    <xf numFmtId="0" fontId="68" fillId="2" borderId="0" xfId="0" applyFont="1" applyFill="1" applyAlignment="1">
      <alignment vertical="top"/>
    </xf>
    <xf numFmtId="0" fontId="76" fillId="19" borderId="1" xfId="1" applyNumberFormat="1" applyFont="1" applyFill="1" applyBorder="1" applyAlignment="1">
      <alignment horizontal="center" vertical="top" wrapText="1"/>
    </xf>
    <xf numFmtId="164" fontId="69" fillId="19" borderId="1" xfId="1" applyFont="1" applyFill="1" applyBorder="1" applyAlignment="1">
      <alignment vertical="top" wrapText="1"/>
    </xf>
    <xf numFmtId="0" fontId="75" fillId="30" borderId="1" xfId="0" applyFont="1" applyFill="1" applyBorder="1" applyAlignment="1">
      <alignment vertical="top" wrapText="1"/>
    </xf>
    <xf numFmtId="0" fontId="76" fillId="19" borderId="1" xfId="1" applyNumberFormat="1" applyFont="1" applyFill="1" applyBorder="1" applyAlignment="1">
      <alignment vertical="top" wrapText="1"/>
    </xf>
    <xf numFmtId="2" fontId="68" fillId="2" borderId="1" xfId="1" applyNumberFormat="1" applyFont="1" applyFill="1" applyBorder="1" applyAlignment="1">
      <alignment horizontal="center" vertical="top" wrapText="1"/>
    </xf>
    <xf numFmtId="0" fontId="76" fillId="19" borderId="1" xfId="1" applyNumberFormat="1" applyFont="1" applyFill="1" applyBorder="1" applyAlignment="1">
      <alignment horizontal="left" vertical="top" wrapText="1"/>
    </xf>
    <xf numFmtId="0" fontId="75" fillId="0" borderId="10" xfId="0" applyFont="1" applyFill="1" applyBorder="1" applyAlignment="1">
      <alignment vertical="top" wrapText="1"/>
    </xf>
    <xf numFmtId="0" fontId="75" fillId="0" borderId="11" xfId="0" applyFont="1" applyFill="1" applyBorder="1" applyAlignment="1">
      <alignment vertical="top" wrapText="1"/>
    </xf>
    <xf numFmtId="0" fontId="68" fillId="0" borderId="11" xfId="0" applyFont="1" applyFill="1" applyBorder="1" applyAlignment="1">
      <alignment vertical="top" wrapText="1"/>
    </xf>
    <xf numFmtId="0" fontId="68" fillId="0" borderId="1" xfId="0" applyFont="1" applyFill="1" applyBorder="1" applyAlignment="1">
      <alignment vertical="top" wrapText="1"/>
    </xf>
    <xf numFmtId="0" fontId="68" fillId="0" borderId="0" xfId="0" applyFont="1" applyAlignment="1">
      <alignment vertical="top"/>
    </xf>
    <xf numFmtId="2" fontId="68" fillId="2" borderId="1" xfId="5" applyNumberFormat="1" applyFont="1" applyFill="1" applyBorder="1" applyAlignment="1">
      <alignment horizontal="center" vertical="top" wrapText="1"/>
    </xf>
    <xf numFmtId="2" fontId="77" fillId="2" borderId="1" xfId="5" applyNumberFormat="1" applyFont="1" applyFill="1" applyBorder="1" applyAlignment="1">
      <alignment horizontal="center" vertical="top" wrapText="1"/>
    </xf>
    <xf numFmtId="0" fontId="77" fillId="2" borderId="1" xfId="0" applyFont="1" applyFill="1" applyBorder="1" applyAlignment="1">
      <alignment horizontal="left" vertical="top" wrapText="1"/>
    </xf>
    <xf numFmtId="2" fontId="68" fillId="2" borderId="1" xfId="0" applyNumberFormat="1" applyFont="1" applyFill="1" applyBorder="1" applyAlignment="1">
      <alignment horizontal="center" vertical="top"/>
    </xf>
    <xf numFmtId="0" fontId="68" fillId="2" borderId="1" xfId="0" applyFont="1" applyFill="1" applyBorder="1" applyAlignment="1">
      <alignment vertical="center" wrapText="1"/>
    </xf>
    <xf numFmtId="168" fontId="68" fillId="2" borderId="1" xfId="1" applyNumberFormat="1" applyFont="1" applyFill="1" applyBorder="1" applyAlignment="1">
      <alignment horizontal="center" vertical="top" wrapText="1"/>
    </xf>
    <xf numFmtId="0" fontId="78" fillId="2" borderId="1" xfId="0" applyFont="1" applyFill="1" applyBorder="1" applyAlignment="1">
      <alignment horizontal="center" vertical="top" wrapText="1"/>
    </xf>
    <xf numFmtId="0" fontId="78" fillId="2" borderId="1" xfId="0" applyFont="1" applyFill="1" applyBorder="1" applyAlignment="1">
      <alignment vertical="top" wrapText="1"/>
    </xf>
    <xf numFmtId="0" fontId="78" fillId="2" borderId="1" xfId="0" applyFont="1" applyFill="1" applyBorder="1" applyAlignment="1">
      <alignment horizontal="left" vertical="top" wrapText="1"/>
    </xf>
    <xf numFmtId="2" fontId="78" fillId="2" borderId="1" xfId="1" applyNumberFormat="1" applyFont="1" applyFill="1" applyBorder="1" applyAlignment="1">
      <alignment horizontal="center" vertical="top" wrapText="1"/>
    </xf>
    <xf numFmtId="0" fontId="75" fillId="2" borderId="1" xfId="0" applyFont="1" applyFill="1" applyBorder="1" applyAlignment="1">
      <alignment horizontal="center" vertical="top" wrapText="1"/>
    </xf>
    <xf numFmtId="0" fontId="75" fillId="34" borderId="10" xfId="0" applyFont="1" applyFill="1" applyBorder="1" applyAlignment="1">
      <alignment vertical="top" wrapText="1"/>
    </xf>
    <xf numFmtId="0" fontId="75" fillId="34" borderId="11" xfId="0" applyFont="1" applyFill="1" applyBorder="1" applyAlignment="1">
      <alignment vertical="top" wrapText="1"/>
    </xf>
    <xf numFmtId="0" fontId="68" fillId="34" borderId="0" xfId="0" applyFont="1" applyFill="1" applyAlignment="1">
      <alignment vertical="top"/>
    </xf>
    <xf numFmtId="2" fontId="68" fillId="2" borderId="1" xfId="94" applyNumberFormat="1" applyFont="1" applyFill="1" applyBorder="1" applyAlignment="1">
      <alignment horizontal="center" vertical="top" wrapText="1"/>
    </xf>
    <xf numFmtId="0" fontId="68" fillId="2" borderId="1" xfId="0" applyFont="1" applyFill="1" applyBorder="1" applyAlignment="1">
      <alignment horizontal="left" vertical="center" wrapText="1"/>
    </xf>
    <xf numFmtId="164" fontId="68" fillId="2" borderId="1" xfId="1" applyFont="1" applyFill="1" applyBorder="1" applyAlignment="1">
      <alignment horizontal="center" vertical="center" wrapText="1"/>
    </xf>
    <xf numFmtId="0" fontId="68" fillId="2" borderId="1" xfId="0" applyFont="1" applyFill="1" applyBorder="1" applyAlignment="1">
      <alignment horizontal="center" vertical="top"/>
    </xf>
    <xf numFmtId="2" fontId="68" fillId="2" borderId="1" xfId="5" applyNumberFormat="1" applyFont="1" applyFill="1" applyBorder="1" applyAlignment="1">
      <alignment horizontal="center" vertical="top"/>
    </xf>
    <xf numFmtId="0" fontId="68" fillId="34" borderId="11" xfId="0" applyFont="1" applyFill="1" applyBorder="1" applyAlignment="1">
      <alignment vertical="top" wrapText="1"/>
    </xf>
    <xf numFmtId="0" fontId="68" fillId="34" borderId="1" xfId="0" applyFont="1" applyFill="1" applyBorder="1" applyAlignment="1">
      <alignment vertical="top" wrapText="1"/>
    </xf>
    <xf numFmtId="43" fontId="68" fillId="2" borderId="1" xfId="5" applyFont="1" applyFill="1" applyBorder="1" applyAlignment="1">
      <alignment horizontal="center" vertical="center"/>
    </xf>
    <xf numFmtId="0" fontId="68" fillId="30" borderId="0" xfId="0" applyFont="1" applyFill="1" applyAlignment="1">
      <alignment vertical="top"/>
    </xf>
    <xf numFmtId="0" fontId="75" fillId="0" borderId="11" xfId="0" applyFont="1" applyFill="1" applyBorder="1" applyAlignment="1">
      <alignment horizontal="left" vertical="top" wrapText="1"/>
    </xf>
    <xf numFmtId="0" fontId="75" fillId="0" borderId="1" xfId="0" applyFont="1" applyFill="1" applyBorder="1" applyAlignment="1">
      <alignment horizontal="left" vertical="top" wrapText="1"/>
    </xf>
    <xf numFmtId="2" fontId="68" fillId="2" borderId="1" xfId="1" applyNumberFormat="1" applyFont="1" applyFill="1" applyBorder="1" applyAlignment="1">
      <alignment horizontal="center" vertical="top"/>
    </xf>
    <xf numFmtId="0" fontId="68" fillId="0" borderId="11" xfId="0" applyFont="1" applyFill="1" applyBorder="1" applyAlignment="1">
      <alignment vertical="top"/>
    </xf>
    <xf numFmtId="0" fontId="68" fillId="0" borderId="1" xfId="0" applyFont="1" applyFill="1" applyBorder="1" applyAlignment="1">
      <alignment vertical="top"/>
    </xf>
    <xf numFmtId="0" fontId="68" fillId="34" borderId="11" xfId="0" applyFont="1" applyFill="1" applyBorder="1" applyAlignment="1">
      <alignment vertical="top"/>
    </xf>
    <xf numFmtId="0" fontId="68" fillId="34" borderId="1" xfId="0" applyFont="1" applyFill="1" applyBorder="1" applyAlignment="1">
      <alignment vertical="top"/>
    </xf>
    <xf numFmtId="0" fontId="68" fillId="0" borderId="0" xfId="0" applyFont="1" applyFill="1" applyBorder="1" applyAlignment="1">
      <alignment vertical="top"/>
    </xf>
    <xf numFmtId="0" fontId="68" fillId="30" borderId="0" xfId="0" applyFont="1" applyFill="1" applyBorder="1" applyAlignment="1">
      <alignment vertical="top"/>
    </xf>
    <xf numFmtId="0" fontId="68" fillId="34" borderId="0" xfId="0" applyFont="1" applyFill="1" applyBorder="1" applyAlignment="1">
      <alignment vertical="top"/>
    </xf>
    <xf numFmtId="0" fontId="68" fillId="2" borderId="1" xfId="0" applyFont="1" applyFill="1" applyBorder="1" applyAlignment="1">
      <alignment horizontal="center" vertical="center" wrapText="1"/>
    </xf>
    <xf numFmtId="0" fontId="68" fillId="0" borderId="0" xfId="0" applyFont="1" applyFill="1" applyAlignment="1">
      <alignment vertical="top"/>
    </xf>
    <xf numFmtId="0" fontId="68" fillId="2" borderId="1" xfId="1" applyNumberFormat="1" applyFont="1" applyFill="1" applyBorder="1" applyAlignment="1">
      <alignment horizontal="center" vertical="top" wrapText="1"/>
    </xf>
    <xf numFmtId="0" fontId="68" fillId="0" borderId="1" xfId="0" applyFont="1" applyBorder="1" applyAlignment="1">
      <alignment vertical="top" wrapText="1"/>
    </xf>
    <xf numFmtId="0" fontId="68" fillId="0" borderId="11" xfId="0" applyFont="1" applyBorder="1" applyAlignment="1">
      <alignment vertical="top" wrapText="1"/>
    </xf>
    <xf numFmtId="0" fontId="68" fillId="0" borderId="1" xfId="0" applyFont="1" applyBorder="1" applyAlignment="1">
      <alignment vertical="top"/>
    </xf>
    <xf numFmtId="0" fontId="68" fillId="0" borderId="5" xfId="0" applyFont="1" applyBorder="1" applyAlignment="1">
      <alignment vertical="top"/>
    </xf>
    <xf numFmtId="164" fontId="69" fillId="19" borderId="1" xfId="1" applyFont="1" applyFill="1" applyBorder="1" applyAlignment="1">
      <alignment horizontal="left" vertical="top" wrapText="1"/>
    </xf>
    <xf numFmtId="0" fontId="68" fillId="0" borderId="1" xfId="0" applyFont="1" applyBorder="1" applyAlignment="1">
      <alignment vertical="center"/>
    </xf>
    <xf numFmtId="0" fontId="68" fillId="0" borderId="0" xfId="0" applyNumberFormat="1" applyFont="1" applyAlignment="1">
      <alignment horizontal="center" vertical="top"/>
    </xf>
    <xf numFmtId="0" fontId="68" fillId="0" borderId="0" xfId="0" applyFont="1" applyAlignment="1">
      <alignment horizontal="left" vertical="center"/>
    </xf>
    <xf numFmtId="0" fontId="68" fillId="0" borderId="0" xfId="1" applyNumberFormat="1" applyFont="1" applyAlignment="1">
      <alignment horizontal="center" vertical="center"/>
    </xf>
    <xf numFmtId="164" fontId="68" fillId="0" borderId="0" xfId="0" applyNumberFormat="1" applyFont="1" applyAlignment="1">
      <alignment vertical="center"/>
    </xf>
    <xf numFmtId="1" fontId="68" fillId="0" borderId="0" xfId="0" applyNumberFormat="1" applyFont="1" applyAlignment="1">
      <alignment vertical="center"/>
    </xf>
    <xf numFmtId="2" fontId="68" fillId="0" borderId="0" xfId="1" applyNumberFormat="1" applyFont="1" applyAlignment="1">
      <alignment horizontal="center" vertical="center"/>
    </xf>
    <xf numFmtId="0" fontId="68" fillId="30" borderId="11" xfId="0" applyFont="1" applyFill="1" applyBorder="1" applyAlignment="1">
      <alignment vertical="top" wrapText="1"/>
    </xf>
    <xf numFmtId="0" fontId="68" fillId="30" borderId="1" xfId="0" applyFont="1" applyFill="1" applyBorder="1" applyAlignment="1">
      <alignment vertical="top" wrapText="1"/>
    </xf>
    <xf numFmtId="0" fontId="75" fillId="30" borderId="10" xfId="0" applyFont="1" applyFill="1" applyBorder="1" applyAlignment="1">
      <alignment vertical="top" wrapText="1"/>
    </xf>
    <xf numFmtId="0" fontId="75" fillId="30" borderId="11" xfId="0" applyFont="1" applyFill="1" applyBorder="1" applyAlignment="1">
      <alignment vertical="top" wrapText="1"/>
    </xf>
    <xf numFmtId="0" fontId="68" fillId="30" borderId="11" xfId="0" applyFont="1" applyFill="1" applyBorder="1" applyAlignment="1">
      <alignment vertical="top"/>
    </xf>
    <xf numFmtId="0" fontId="68" fillId="30" borderId="1" xfId="0" applyFont="1" applyFill="1" applyBorder="1" applyAlignment="1">
      <alignment vertical="top"/>
    </xf>
    <xf numFmtId="0" fontId="68" fillId="0" borderId="0" xfId="0" applyFont="1" applyAlignment="1">
      <alignment horizontal="center" vertical="center" wrapText="1"/>
    </xf>
    <xf numFmtId="2" fontId="69" fillId="19" borderId="1" xfId="1" applyNumberFormat="1" applyFont="1" applyFill="1" applyBorder="1" applyAlignment="1">
      <alignment horizontal="center" vertical="top" wrapText="1"/>
    </xf>
    <xf numFmtId="2" fontId="75" fillId="30" borderId="1" xfId="0" applyNumberFormat="1" applyFont="1" applyFill="1" applyBorder="1" applyAlignment="1">
      <alignment horizontal="center" vertical="top" wrapText="1"/>
    </xf>
    <xf numFmtId="0" fontId="75" fillId="30" borderId="1" xfId="0" applyFont="1" applyFill="1" applyBorder="1" applyAlignment="1">
      <alignment horizontal="center" vertical="top" wrapText="1"/>
    </xf>
    <xf numFmtId="0" fontId="68" fillId="0" borderId="1" xfId="0" applyFont="1" applyBorder="1" applyAlignment="1">
      <alignment horizontal="center" vertical="top" wrapText="1"/>
    </xf>
    <xf numFmtId="0" fontId="68" fillId="0" borderId="0" xfId="0" applyFont="1" applyAlignment="1">
      <alignment horizontal="center" vertical="center"/>
    </xf>
    <xf numFmtId="2" fontId="66" fillId="9" borderId="8" xfId="1" applyNumberFormat="1" applyFont="1" applyFill="1" applyBorder="1" applyAlignment="1">
      <alignment horizontal="center" vertical="top"/>
    </xf>
    <xf numFmtId="0" fontId="67" fillId="9" borderId="4" xfId="0" applyFont="1" applyFill="1" applyBorder="1" applyAlignment="1">
      <alignment vertical="top"/>
    </xf>
    <xf numFmtId="164" fontId="66" fillId="9" borderId="4" xfId="1" applyFont="1" applyFill="1" applyBorder="1" applyAlignment="1">
      <alignment vertical="top" wrapText="1"/>
    </xf>
    <xf numFmtId="0" fontId="67" fillId="9" borderId="8" xfId="0" applyFont="1" applyFill="1" applyBorder="1" applyAlignment="1">
      <alignment vertical="top"/>
    </xf>
    <xf numFmtId="0" fontId="67" fillId="9" borderId="0" xfId="0" applyFont="1" applyFill="1" applyAlignment="1">
      <alignment vertical="center"/>
    </xf>
    <xf numFmtId="0" fontId="68" fillId="2" borderId="1" xfId="0" applyFont="1" applyFill="1" applyBorder="1" applyAlignment="1">
      <alignment horizontal="center" vertical="center"/>
    </xf>
    <xf numFmtId="0" fontId="77" fillId="0" borderId="10" xfId="0" applyFont="1" applyFill="1" applyBorder="1" applyAlignment="1">
      <alignment vertical="top" wrapText="1"/>
    </xf>
    <xf numFmtId="0" fontId="77" fillId="0" borderId="11" xfId="0" applyFont="1" applyFill="1" applyBorder="1" applyAlignment="1">
      <alignment vertical="top" wrapText="1"/>
    </xf>
    <xf numFmtId="0" fontId="77" fillId="0" borderId="1" xfId="0" applyFont="1" applyFill="1" applyBorder="1" applyAlignment="1">
      <alignment vertical="top"/>
    </xf>
    <xf numFmtId="0" fontId="68" fillId="22" borderId="1" xfId="0" applyFont="1" applyFill="1" applyBorder="1" applyAlignment="1">
      <alignment vertical="top" wrapText="1"/>
    </xf>
    <xf numFmtId="0" fontId="68" fillId="22" borderId="1" xfId="0" applyFont="1" applyFill="1" applyBorder="1" applyAlignment="1">
      <alignment horizontal="center" vertical="top" wrapText="1"/>
    </xf>
    <xf numFmtId="0" fontId="68" fillId="22" borderId="1" xfId="0" applyNumberFormat="1" applyFont="1" applyFill="1" applyBorder="1" applyAlignment="1">
      <alignment horizontal="center" vertical="top" wrapText="1"/>
    </xf>
    <xf numFmtId="0" fontId="68" fillId="22" borderId="1" xfId="0" applyFont="1" applyFill="1" applyBorder="1" applyAlignment="1">
      <alignment vertical="top"/>
    </xf>
    <xf numFmtId="0" fontId="79" fillId="22" borderId="1" xfId="0" applyFont="1" applyFill="1" applyBorder="1" applyAlignment="1">
      <alignment horizontal="right" vertical="top"/>
    </xf>
    <xf numFmtId="164" fontId="76" fillId="31" borderId="1" xfId="1" applyFont="1" applyFill="1" applyBorder="1" applyAlignment="1">
      <alignment horizontal="center" vertical="top" wrapText="1"/>
    </xf>
    <xf numFmtId="164" fontId="76" fillId="31" borderId="1" xfId="1" applyFont="1" applyFill="1" applyBorder="1" applyAlignment="1">
      <alignment horizontal="left" vertical="top" wrapText="1"/>
    </xf>
    <xf numFmtId="0" fontId="76" fillId="31" borderId="1" xfId="0" applyFont="1" applyFill="1" applyBorder="1" applyAlignment="1">
      <alignment horizontal="center" vertical="top" wrapText="1"/>
    </xf>
    <xf numFmtId="0" fontId="76" fillId="31" borderId="1" xfId="1" applyNumberFormat="1" applyFont="1" applyFill="1" applyBorder="1" applyAlignment="1">
      <alignment horizontal="center" vertical="top" wrapText="1"/>
    </xf>
    <xf numFmtId="0" fontId="68" fillId="31" borderId="1" xfId="0" applyFont="1" applyFill="1" applyBorder="1" applyAlignment="1">
      <alignment horizontal="center" vertical="top" wrapText="1"/>
    </xf>
    <xf numFmtId="164" fontId="68" fillId="31" borderId="1" xfId="1" applyFont="1" applyFill="1" applyBorder="1" applyAlignment="1">
      <alignment horizontal="center" vertical="top" wrapText="1"/>
    </xf>
    <xf numFmtId="0" fontId="76" fillId="31" borderId="1" xfId="0" applyFont="1" applyFill="1" applyBorder="1" applyAlignment="1">
      <alignment vertical="top" wrapText="1"/>
    </xf>
    <xf numFmtId="0" fontId="76" fillId="0" borderId="1" xfId="0" applyFont="1" applyFill="1" applyBorder="1" applyAlignment="1">
      <alignment vertical="top" wrapText="1"/>
    </xf>
    <xf numFmtId="0" fontId="76" fillId="0" borderId="1" xfId="0" applyFont="1" applyFill="1" applyBorder="1" applyAlignment="1">
      <alignment horizontal="center" vertical="top" wrapText="1"/>
    </xf>
    <xf numFmtId="0" fontId="68" fillId="30" borderId="1" xfId="0" applyFont="1" applyFill="1" applyBorder="1" applyAlignment="1">
      <alignment horizontal="center" vertical="top"/>
    </xf>
    <xf numFmtId="0" fontId="68" fillId="0" borderId="1" xfId="0" applyFont="1" applyFill="1" applyBorder="1" applyAlignment="1">
      <alignment horizontal="center" vertical="top"/>
    </xf>
    <xf numFmtId="0" fontId="68" fillId="0" borderId="1" xfId="0" applyFont="1" applyFill="1" applyBorder="1" applyAlignment="1">
      <alignment horizontal="left" vertical="top"/>
    </xf>
    <xf numFmtId="2" fontId="68" fillId="2" borderId="1" xfId="0" applyNumberFormat="1" applyFont="1" applyFill="1" applyBorder="1" applyAlignment="1">
      <alignment horizontal="center" vertical="center"/>
    </xf>
    <xf numFmtId="2" fontId="68" fillId="2" borderId="1" xfId="0" applyNumberFormat="1" applyFont="1" applyFill="1" applyBorder="1" applyAlignment="1">
      <alignment horizontal="center" vertical="center" wrapText="1"/>
    </xf>
    <xf numFmtId="0" fontId="68" fillId="0" borderId="1" xfId="0" applyFont="1" applyFill="1" applyBorder="1" applyAlignment="1">
      <alignment horizontal="center" vertical="top" wrapText="1"/>
    </xf>
    <xf numFmtId="0" fontId="77" fillId="2" borderId="1" xfId="0" applyFont="1" applyFill="1" applyBorder="1" applyAlignment="1">
      <alignment vertical="top" wrapText="1"/>
    </xf>
    <xf numFmtId="0" fontId="68" fillId="32" borderId="1" xfId="0" applyFont="1" applyFill="1" applyBorder="1" applyAlignment="1">
      <alignment horizontal="center" vertical="top"/>
    </xf>
    <xf numFmtId="0" fontId="68" fillId="33" borderId="1" xfId="0" applyFont="1" applyFill="1" applyBorder="1" applyAlignment="1">
      <alignment horizontal="center" vertical="top"/>
    </xf>
    <xf numFmtId="0" fontId="75" fillId="30" borderId="1" xfId="0" applyFont="1" applyFill="1" applyBorder="1" applyAlignment="1">
      <alignment horizontal="left" vertical="top"/>
    </xf>
    <xf numFmtId="0" fontId="77" fillId="2" borderId="15" xfId="0" applyFont="1" applyFill="1" applyBorder="1" applyAlignment="1">
      <alignment horizontal="center" vertical="top" wrapText="1"/>
    </xf>
    <xf numFmtId="0" fontId="75" fillId="0" borderId="1" xfId="0" applyFont="1" applyFill="1" applyBorder="1" applyAlignment="1">
      <alignment horizontal="left" vertical="top"/>
    </xf>
    <xf numFmtId="0" fontId="68" fillId="0" borderId="1" xfId="0" applyFont="1" applyBorder="1" applyAlignment="1">
      <alignment horizontal="center" vertical="top"/>
    </xf>
    <xf numFmtId="0" fontId="76" fillId="2" borderId="1" xfId="0" applyFont="1" applyFill="1" applyBorder="1" applyAlignment="1">
      <alignment vertical="top" wrapText="1"/>
    </xf>
    <xf numFmtId="0" fontId="77" fillId="2" borderId="15" xfId="0" applyFont="1" applyFill="1" applyBorder="1" applyAlignment="1">
      <alignment vertical="center" wrapText="1"/>
    </xf>
    <xf numFmtId="0" fontId="77" fillId="2" borderId="15" xfId="0" applyFont="1" applyFill="1" applyBorder="1" applyAlignment="1">
      <alignment horizontal="center" vertical="center" wrapText="1"/>
    </xf>
    <xf numFmtId="2" fontId="77" fillId="2" borderId="15" xfId="0" applyNumberFormat="1" applyFont="1" applyFill="1" applyBorder="1" applyAlignment="1">
      <alignment horizontal="center" vertical="center" wrapText="1"/>
    </xf>
    <xf numFmtId="0" fontId="68" fillId="31" borderId="1" xfId="0" applyFont="1" applyFill="1" applyBorder="1" applyAlignment="1">
      <alignment horizontal="center" vertical="top"/>
    </xf>
    <xf numFmtId="0" fontId="68" fillId="31" borderId="1" xfId="0" applyFont="1" applyFill="1" applyBorder="1" applyAlignment="1">
      <alignment vertical="top" wrapText="1"/>
    </xf>
    <xf numFmtId="0" fontId="68" fillId="31" borderId="1" xfId="0" applyFont="1" applyFill="1" applyBorder="1" applyAlignment="1">
      <alignment horizontal="left" vertical="top" wrapText="1"/>
    </xf>
    <xf numFmtId="2" fontId="75" fillId="31" borderId="1" xfId="0" applyNumberFormat="1" applyFont="1" applyFill="1" applyBorder="1" applyAlignment="1">
      <alignment horizontal="center" vertical="center" wrapText="1"/>
    </xf>
    <xf numFmtId="0" fontId="68" fillId="0" borderId="1" xfId="0" applyNumberFormat="1" applyFont="1" applyFill="1" applyBorder="1" applyAlignment="1">
      <alignment horizontal="center" vertical="top"/>
    </xf>
    <xf numFmtId="0" fontId="78" fillId="0" borderId="1" xfId="0" applyFont="1" applyFill="1" applyBorder="1" applyAlignment="1">
      <alignment horizontal="center" vertical="top" wrapText="1"/>
    </xf>
    <xf numFmtId="0" fontId="32" fillId="0" borderId="1" xfId="0" applyFont="1" applyBorder="1" applyAlignment="1">
      <alignment horizontal="left" vertical="top" wrapText="1"/>
    </xf>
    <xf numFmtId="2" fontId="80" fillId="0" borderId="1" xfId="0" applyNumberFormat="1" applyFont="1" applyBorder="1" applyAlignment="1" applyProtection="1">
      <alignment vertical="top" wrapText="1"/>
      <protection locked="0" hidden="1"/>
    </xf>
    <xf numFmtId="0" fontId="68" fillId="2" borderId="1" xfId="0" applyNumberFormat="1" applyFont="1" applyFill="1" applyBorder="1" applyAlignment="1">
      <alignment horizontal="center" vertical="center"/>
    </xf>
    <xf numFmtId="0" fontId="68" fillId="2" borderId="1" xfId="5" applyNumberFormat="1" applyFont="1" applyFill="1" applyBorder="1" applyAlignment="1">
      <alignment horizontal="center" vertical="center" wrapText="1"/>
    </xf>
    <xf numFmtId="0" fontId="68" fillId="2" borderId="1" xfId="5" applyNumberFormat="1" applyFont="1" applyFill="1" applyBorder="1" applyAlignment="1">
      <alignment horizontal="center" vertical="center"/>
    </xf>
    <xf numFmtId="0" fontId="68" fillId="2" borderId="1" xfId="95" applyNumberFormat="1" applyFont="1" applyFill="1" applyBorder="1" applyAlignment="1">
      <alignment horizontal="center" vertical="top" wrapText="1"/>
    </xf>
    <xf numFmtId="164" fontId="24" fillId="0" borderId="1" xfId="1" applyFont="1" applyBorder="1" applyAlignment="1" applyProtection="1">
      <alignment horizontal="left" vertical="top" wrapText="1"/>
    </xf>
    <xf numFmtId="164" fontId="24" fillId="0" borderId="1" xfId="1" quotePrefix="1" applyFont="1" applyFill="1" applyBorder="1" applyAlignment="1" applyProtection="1">
      <alignment horizontal="left" vertical="top" wrapText="1"/>
      <protection hidden="1"/>
    </xf>
    <xf numFmtId="166" fontId="24" fillId="0" borderId="1" xfId="1" quotePrefix="1" applyNumberFormat="1" applyFont="1" applyFill="1" applyBorder="1" applyAlignment="1" applyProtection="1">
      <alignment horizontal="center" vertical="top" wrapText="1"/>
      <protection locked="0" hidden="1"/>
    </xf>
    <xf numFmtId="164" fontId="24" fillId="0" borderId="0" xfId="0" applyNumberFormat="1" applyFont="1" applyFill="1" applyAlignment="1">
      <alignment horizontal="left" vertical="top" wrapText="1"/>
    </xf>
    <xf numFmtId="0" fontId="77" fillId="0" borderId="1" xfId="0" applyFont="1" applyFill="1" applyBorder="1" applyAlignment="1" applyProtection="1">
      <alignment horizontal="left" vertical="top" wrapText="1"/>
      <protection locked="0"/>
    </xf>
    <xf numFmtId="0" fontId="68" fillId="0" borderId="1" xfId="0" applyFont="1" applyFill="1" applyBorder="1" applyAlignment="1">
      <alignment horizontal="left" vertical="top" wrapText="1"/>
    </xf>
    <xf numFmtId="0" fontId="68" fillId="0" borderId="1" xfId="0" applyFont="1" applyFill="1" applyBorder="1" applyAlignment="1">
      <alignment horizontal="right" vertical="top" wrapText="1"/>
    </xf>
    <xf numFmtId="0" fontId="77" fillId="0" borderId="1" xfId="0" applyFont="1" applyFill="1" applyBorder="1" applyAlignment="1">
      <alignment horizontal="center" vertical="top" wrapText="1"/>
    </xf>
    <xf numFmtId="0" fontId="77" fillId="0" borderId="1" xfId="0" applyFont="1" applyFill="1" applyBorder="1" applyAlignment="1">
      <alignment vertical="top" wrapText="1"/>
    </xf>
    <xf numFmtId="0" fontId="68" fillId="0" borderId="1" xfId="0" applyNumberFormat="1" applyFont="1" applyFill="1" applyBorder="1" applyAlignment="1">
      <alignment vertical="top" wrapText="1"/>
    </xf>
    <xf numFmtId="0" fontId="68" fillId="0" borderId="1" xfId="0" applyFont="1" applyFill="1" applyBorder="1" applyAlignment="1">
      <alignment horizontal="left" vertical="center" wrapText="1"/>
    </xf>
    <xf numFmtId="2" fontId="75" fillId="0" borderId="1" xfId="0" applyNumberFormat="1" applyFont="1" applyFill="1" applyBorder="1" applyAlignment="1">
      <alignment horizontal="center" vertical="top"/>
    </xf>
    <xf numFmtId="164" fontId="44" fillId="0" borderId="1" xfId="1" applyFont="1" applyFill="1" applyBorder="1" applyAlignment="1">
      <alignment horizontal="center" vertical="top" wrapText="1"/>
    </xf>
    <xf numFmtId="0" fontId="44" fillId="0" borderId="1" xfId="0" applyFont="1" applyFill="1" applyBorder="1" applyAlignment="1">
      <alignment vertical="top" wrapText="1"/>
    </xf>
    <xf numFmtId="0" fontId="0" fillId="0" borderId="1" xfId="0" applyFill="1" applyBorder="1" applyAlignment="1">
      <alignment vertical="top"/>
    </xf>
    <xf numFmtId="164" fontId="8" fillId="0" borderId="1" xfId="1" applyFont="1" applyFill="1" applyBorder="1" applyAlignment="1">
      <alignment horizontal="center" vertical="center" wrapText="1"/>
    </xf>
    <xf numFmtId="0" fontId="83" fillId="0" borderId="1" xfId="0" applyFont="1" applyFill="1" applyBorder="1" applyAlignment="1">
      <alignment horizontal="center" vertical="top" wrapText="1"/>
    </xf>
    <xf numFmtId="164" fontId="83" fillId="0" borderId="1" xfId="1" applyFont="1" applyFill="1" applyBorder="1" applyAlignment="1">
      <alignment horizontal="center" vertical="top" wrapText="1"/>
    </xf>
    <xf numFmtId="0" fontId="1" fillId="0" borderId="4" xfId="0" applyFont="1" applyFill="1" applyBorder="1" applyAlignment="1">
      <alignment horizontal="center" vertical="center"/>
    </xf>
    <xf numFmtId="0" fontId="1" fillId="0" borderId="4" xfId="0" applyFont="1" applyFill="1" applyBorder="1" applyAlignment="1">
      <alignment vertical="center" wrapText="1"/>
    </xf>
    <xf numFmtId="0" fontId="1" fillId="0" borderId="4" xfId="0" applyFont="1" applyFill="1" applyBorder="1" applyAlignment="1">
      <alignment vertical="center"/>
    </xf>
    <xf numFmtId="0" fontId="1" fillId="0" borderId="4" xfId="0" applyFont="1" applyFill="1" applyBorder="1" applyAlignment="1">
      <alignment horizontal="left" vertical="center"/>
    </xf>
    <xf numFmtId="0" fontId="1" fillId="0" borderId="1" xfId="0" applyFont="1" applyFill="1" applyBorder="1" applyAlignment="1">
      <alignmen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164" fontId="85" fillId="0" borderId="1" xfId="1" applyFont="1" applyFill="1" applyBorder="1" applyAlignment="1">
      <alignment horizontal="center" vertical="top" wrapText="1"/>
    </xf>
    <xf numFmtId="2" fontId="90" fillId="0" borderId="1" xfId="0" applyNumberFormat="1" applyFont="1" applyFill="1" applyBorder="1" applyAlignment="1">
      <alignment horizontal="center" vertical="center"/>
    </xf>
    <xf numFmtId="0" fontId="84" fillId="0" borderId="1" xfId="0" applyFont="1" applyFill="1" applyBorder="1" applyAlignment="1">
      <alignment vertical="top" wrapText="1"/>
    </xf>
    <xf numFmtId="0" fontId="84" fillId="0" borderId="1" xfId="0" applyFont="1" applyFill="1" applyBorder="1" applyAlignment="1">
      <alignment vertical="top"/>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90" fillId="0" borderId="1" xfId="0" applyFont="1" applyFill="1" applyBorder="1" applyAlignment="1">
      <alignment horizontal="center" vertical="center"/>
    </xf>
    <xf numFmtId="2" fontId="0" fillId="0" borderId="1" xfId="0" applyNumberFormat="1" applyFill="1" applyBorder="1" applyAlignment="1">
      <alignment horizontal="center" vertical="center" wrapText="1"/>
    </xf>
    <xf numFmtId="0" fontId="81" fillId="0" borderId="1" xfId="1" applyNumberFormat="1" applyFont="1" applyFill="1" applyBorder="1" applyAlignment="1">
      <alignment horizontal="center" vertical="center" wrapText="1"/>
    </xf>
    <xf numFmtId="164" fontId="81" fillId="0" borderId="1" xfId="1" applyFont="1" applyFill="1" applyBorder="1" applyAlignment="1">
      <alignment horizontal="left" vertical="center" wrapText="1"/>
    </xf>
    <xf numFmtId="164" fontId="81" fillId="0" borderId="1" xfId="1" applyFont="1" applyFill="1" applyBorder="1" applyAlignment="1">
      <alignment horizontal="center" vertical="center" wrapText="1"/>
    </xf>
    <xf numFmtId="164" fontId="81" fillId="0" borderId="5" xfId="1" applyFont="1" applyFill="1" applyBorder="1" applyAlignment="1">
      <alignment horizontal="center" vertical="center" wrapText="1"/>
    </xf>
    <xf numFmtId="0" fontId="81" fillId="0" borderId="1" xfId="0" applyFont="1" applyFill="1" applyBorder="1" applyAlignment="1">
      <alignment horizontal="center" vertical="center" wrapText="1"/>
    </xf>
    <xf numFmtId="0" fontId="81" fillId="0" borderId="1" xfId="0" applyFont="1" applyFill="1" applyBorder="1" applyAlignment="1">
      <alignment horizontal="left" vertical="center" wrapText="1"/>
    </xf>
    <xf numFmtId="2" fontId="81" fillId="0" borderId="5" xfId="1"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2" fontId="0" fillId="0" borderId="1" xfId="0" applyNumberFormat="1" applyFont="1" applyFill="1" applyBorder="1" applyAlignment="1">
      <alignment horizontal="center" vertical="center" wrapText="1"/>
    </xf>
    <xf numFmtId="0" fontId="56" fillId="0" borderId="1" xfId="0" applyFont="1" applyFill="1" applyBorder="1" applyAlignment="1">
      <alignment horizontal="center" vertical="center"/>
    </xf>
    <xf numFmtId="0" fontId="0" fillId="0" borderId="1" xfId="0" applyFont="1" applyFill="1" applyBorder="1" applyAlignment="1">
      <alignment vertical="center" wrapText="1"/>
    </xf>
    <xf numFmtId="165" fontId="86" fillId="0" borderId="1" xfId="1" applyNumberFormat="1" applyFont="1" applyFill="1" applyBorder="1" applyAlignment="1">
      <alignment horizontal="left" vertical="top" wrapText="1"/>
    </xf>
    <xf numFmtId="164" fontId="85" fillId="0" borderId="1" xfId="1" applyFont="1" applyFill="1" applyBorder="1" applyAlignment="1">
      <alignment horizontal="left" vertical="top" wrapText="1"/>
    </xf>
    <xf numFmtId="164" fontId="86" fillId="0" borderId="1" xfId="1" applyFont="1" applyFill="1" applyBorder="1" applyAlignment="1">
      <alignment horizontal="center" vertical="top" wrapText="1"/>
    </xf>
    <xf numFmtId="164" fontId="86" fillId="0" borderId="1" xfId="1" applyFont="1" applyFill="1" applyBorder="1" applyAlignment="1">
      <alignment horizontal="left" vertical="top" wrapText="1"/>
    </xf>
    <xf numFmtId="165" fontId="86" fillId="0" borderId="1" xfId="1" applyNumberFormat="1" applyFont="1" applyFill="1" applyBorder="1" applyAlignment="1">
      <alignment vertical="center" wrapText="1"/>
    </xf>
    <xf numFmtId="0" fontId="86" fillId="0" borderId="1" xfId="0" applyFont="1" applyFill="1" applyBorder="1" applyAlignment="1">
      <alignment horizontal="left" vertical="top" wrapText="1"/>
    </xf>
    <xf numFmtId="0" fontId="86" fillId="0" borderId="1" xfId="0" applyFont="1" applyFill="1" applyBorder="1" applyAlignment="1">
      <alignment horizontal="center" vertical="top" wrapText="1"/>
    </xf>
    <xf numFmtId="2" fontId="86" fillId="0" borderId="1" xfId="1" applyNumberFormat="1" applyFont="1" applyFill="1" applyBorder="1" applyAlignment="1">
      <alignment horizontal="center" vertical="center" wrapText="1"/>
    </xf>
    <xf numFmtId="0" fontId="47" fillId="0" borderId="1" xfId="0" applyFont="1" applyFill="1" applyBorder="1" applyAlignment="1">
      <alignment vertical="center" wrapText="1"/>
    </xf>
    <xf numFmtId="165" fontId="86" fillId="0" borderId="1" xfId="1" applyNumberFormat="1" applyFont="1" applyFill="1" applyBorder="1" applyAlignment="1">
      <alignment horizontal="center" vertical="top" wrapText="1"/>
    </xf>
    <xf numFmtId="164" fontId="86" fillId="0" borderId="1" xfId="1" applyFont="1" applyFill="1" applyBorder="1" applyAlignment="1">
      <alignment horizontal="right" vertical="top" wrapText="1"/>
    </xf>
    <xf numFmtId="0" fontId="85" fillId="0" borderId="1" xfId="0" applyFont="1" applyFill="1" applyBorder="1" applyAlignment="1">
      <alignment horizontal="center" vertical="top" wrapText="1"/>
    </xf>
    <xf numFmtId="0" fontId="84" fillId="0" borderId="1" xfId="0" applyFont="1" applyFill="1" applyBorder="1" applyAlignment="1">
      <alignment horizontal="center" vertical="top" wrapText="1"/>
    </xf>
    <xf numFmtId="0" fontId="84" fillId="0" borderId="1" xfId="0" applyFont="1" applyFill="1" applyBorder="1" applyAlignment="1">
      <alignment horizontal="left" vertical="top" wrapText="1"/>
    </xf>
    <xf numFmtId="0" fontId="84" fillId="0" borderId="1" xfId="0" applyFont="1" applyFill="1" applyBorder="1" applyAlignment="1">
      <alignment horizontal="right" vertical="top" wrapText="1"/>
    </xf>
    <xf numFmtId="2" fontId="0" fillId="0" borderId="1" xfId="0" applyNumberFormat="1" applyFill="1" applyBorder="1" applyAlignment="1">
      <alignment horizontal="center" vertical="center"/>
    </xf>
    <xf numFmtId="0" fontId="83" fillId="0" borderId="1" xfId="0" applyFont="1" applyFill="1" applyBorder="1" applyAlignment="1">
      <alignment vertical="center" wrapText="1"/>
    </xf>
    <xf numFmtId="165" fontId="86" fillId="0" borderId="1" xfId="1" applyNumberFormat="1" applyFont="1" applyFill="1" applyBorder="1" applyAlignment="1">
      <alignment horizontal="center" vertical="top"/>
    </xf>
    <xf numFmtId="165" fontId="86" fillId="0" borderId="1" xfId="1" applyNumberFormat="1" applyFont="1" applyFill="1" applyBorder="1" applyAlignment="1">
      <alignment horizontal="left" vertical="top"/>
    </xf>
    <xf numFmtId="0" fontId="56" fillId="0" borderId="1" xfId="0" applyFont="1" applyFill="1" applyBorder="1" applyAlignment="1">
      <alignment horizontal="center" vertical="top" wrapText="1"/>
    </xf>
    <xf numFmtId="0" fontId="56" fillId="0" borderId="1" xfId="0" applyFont="1" applyFill="1" applyBorder="1" applyAlignment="1">
      <alignment horizontal="left" vertical="center" wrapText="1"/>
    </xf>
    <xf numFmtId="0" fontId="56" fillId="0" borderId="1" xfId="0" applyFont="1" applyFill="1" applyBorder="1" applyAlignment="1">
      <alignment horizontal="right" vertical="center" wrapText="1"/>
    </xf>
    <xf numFmtId="0" fontId="84" fillId="0" borderId="1" xfId="0" applyFont="1" applyFill="1" applyBorder="1" applyAlignment="1">
      <alignment vertical="center" wrapText="1"/>
    </xf>
    <xf numFmtId="0" fontId="84" fillId="0" borderId="1" xfId="0" applyFont="1" applyFill="1" applyBorder="1" applyAlignment="1">
      <alignment horizontal="left" vertical="center" wrapText="1"/>
    </xf>
    <xf numFmtId="0" fontId="84" fillId="0" borderId="1" xfId="0" applyFont="1" applyFill="1" applyBorder="1" applyAlignment="1">
      <alignment horizontal="center" vertical="center" wrapText="1"/>
    </xf>
    <xf numFmtId="0" fontId="81" fillId="0" borderId="17" xfId="0" applyFont="1" applyFill="1" applyBorder="1" applyAlignment="1">
      <alignment horizontal="center" vertical="center" wrapText="1"/>
    </xf>
    <xf numFmtId="0" fontId="81" fillId="0" borderId="1" xfId="0" applyFont="1" applyFill="1" applyBorder="1" applyAlignment="1">
      <alignment horizontal="right" vertical="center" wrapText="1"/>
    </xf>
    <xf numFmtId="0" fontId="81" fillId="0" borderId="18" xfId="0" applyFont="1" applyFill="1" applyBorder="1" applyAlignment="1">
      <alignment vertical="center" wrapText="1"/>
    </xf>
    <xf numFmtId="0" fontId="0" fillId="0" borderId="11" xfId="0" applyFill="1" applyBorder="1" applyAlignment="1">
      <alignment horizontal="left" vertical="center" wrapText="1"/>
    </xf>
    <xf numFmtId="0" fontId="0" fillId="0" borderId="1" xfId="0" applyFill="1" applyBorder="1" applyAlignment="1">
      <alignment horizontal="right"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horizontal="right" vertical="center" wrapText="1"/>
    </xf>
    <xf numFmtId="0" fontId="84" fillId="0" borderId="1" xfId="0" applyFont="1" applyFill="1" applyBorder="1" applyAlignment="1">
      <alignment horizontal="right" vertical="center" wrapText="1"/>
    </xf>
    <xf numFmtId="0" fontId="67" fillId="0" borderId="1" xfId="0" applyFont="1" applyFill="1" applyBorder="1" applyAlignment="1">
      <alignment horizontal="center" vertical="top" wrapText="1"/>
    </xf>
    <xf numFmtId="0" fontId="67" fillId="0" borderId="1" xfId="0" applyFont="1" applyFill="1" applyBorder="1" applyAlignment="1">
      <alignment horizontal="left" vertical="top" wrapText="1"/>
    </xf>
    <xf numFmtId="0" fontId="89" fillId="0" borderId="1" xfId="0" applyFont="1" applyFill="1" applyBorder="1" applyAlignment="1">
      <alignment horizontal="center" vertical="top" wrapText="1"/>
    </xf>
    <xf numFmtId="0" fontId="89" fillId="0" borderId="1" xfId="0" applyFont="1" applyFill="1" applyBorder="1" applyAlignment="1">
      <alignment horizontal="left" vertical="top" wrapText="1"/>
    </xf>
    <xf numFmtId="0" fontId="89" fillId="0" borderId="1" xfId="0" applyFont="1" applyFill="1" applyBorder="1" applyAlignment="1">
      <alignment vertical="top" wrapText="1"/>
    </xf>
    <xf numFmtId="0" fontId="89" fillId="0" borderId="1" xfId="0" applyFont="1" applyFill="1" applyBorder="1" applyAlignment="1">
      <alignment horizontal="right" vertical="top" wrapText="1"/>
    </xf>
    <xf numFmtId="2" fontId="58" fillId="0" borderId="1" xfId="0" applyNumberFormat="1" applyFont="1" applyFill="1" applyBorder="1" applyAlignment="1">
      <alignment horizontal="center" vertical="center"/>
    </xf>
    <xf numFmtId="0" fontId="67" fillId="0" borderId="1" xfId="0" applyFont="1" applyFill="1" applyBorder="1" applyAlignment="1">
      <alignment vertical="top" wrapText="1"/>
    </xf>
    <xf numFmtId="0" fontId="89" fillId="0" borderId="1" xfId="0" applyFont="1" applyFill="1" applyBorder="1" applyAlignment="1">
      <alignment horizontal="center" vertical="center" wrapText="1"/>
    </xf>
    <xf numFmtId="0" fontId="89" fillId="0" borderId="1" xfId="0" applyFont="1" applyFill="1" applyBorder="1" applyAlignment="1">
      <alignment vertical="center" wrapText="1"/>
    </xf>
    <xf numFmtId="0" fontId="89" fillId="0" borderId="1" xfId="0" applyFont="1" applyFill="1" applyBorder="1" applyAlignment="1">
      <alignment horizontal="right" vertical="center" wrapText="1"/>
    </xf>
    <xf numFmtId="0" fontId="89" fillId="0" borderId="1" xfId="0" applyFont="1" applyFill="1" applyBorder="1" applyAlignment="1">
      <alignment horizontal="left" vertical="center" wrapText="1"/>
    </xf>
    <xf numFmtId="2" fontId="0" fillId="0" borderId="5" xfId="0" applyNumberFormat="1" applyFill="1" applyBorder="1" applyAlignment="1">
      <alignment horizontal="center" vertical="center" wrapText="1"/>
    </xf>
    <xf numFmtId="0" fontId="56" fillId="0" borderId="2" xfId="0" applyFont="1" applyFill="1" applyBorder="1" applyAlignment="1">
      <alignment horizontal="center" vertical="center" wrapText="1"/>
    </xf>
    <xf numFmtId="0" fontId="56" fillId="0" borderId="1" xfId="0" applyFont="1" applyFill="1" applyBorder="1" applyAlignment="1">
      <alignment horizontal="left" vertical="center"/>
    </xf>
    <xf numFmtId="0" fontId="5" fillId="0" borderId="2" xfId="0" applyFont="1" applyFill="1" applyBorder="1" applyAlignment="1">
      <alignment horizontal="center" vertical="center" wrapText="1"/>
    </xf>
    <xf numFmtId="168" fontId="90" fillId="0" borderId="1" xfId="0" applyNumberFormat="1" applyFont="1" applyFill="1" applyBorder="1" applyAlignment="1">
      <alignment horizontal="center" vertical="center"/>
    </xf>
    <xf numFmtId="0" fontId="91" fillId="0" borderId="1" xfId="0" applyFont="1" applyFill="1" applyBorder="1" applyAlignment="1">
      <alignment horizontal="center" vertical="center" wrapText="1"/>
    </xf>
    <xf numFmtId="0" fontId="77" fillId="0" borderId="1" xfId="0" applyFont="1" applyFill="1" applyBorder="1" applyAlignment="1" applyProtection="1">
      <alignment horizontal="center" vertical="top" wrapText="1"/>
      <protection locked="0"/>
    </xf>
    <xf numFmtId="0" fontId="77" fillId="0" borderId="1" xfId="0" applyFont="1" applyFill="1" applyBorder="1" applyAlignment="1">
      <alignment horizontal="left" vertical="top" wrapText="1"/>
    </xf>
    <xf numFmtId="0" fontId="77" fillId="0" borderId="1" xfId="0" applyFont="1" applyFill="1" applyBorder="1" applyAlignment="1">
      <alignment horizontal="right" vertical="top" wrapText="1"/>
    </xf>
    <xf numFmtId="0" fontId="92" fillId="0" borderId="15" xfId="0" applyFont="1" applyFill="1" applyBorder="1" applyAlignment="1">
      <alignment horizontal="center" vertical="center" wrapText="1"/>
    </xf>
    <xf numFmtId="0" fontId="92" fillId="0" borderId="15" xfId="0" applyFont="1" applyFill="1" applyBorder="1" applyAlignment="1">
      <alignment vertical="center" wrapText="1"/>
    </xf>
    <xf numFmtId="2" fontId="68" fillId="0" borderId="1" xfId="0" applyNumberFormat="1" applyFont="1" applyFill="1" applyBorder="1" applyAlignment="1">
      <alignment horizontal="center" vertical="top" wrapText="1"/>
    </xf>
    <xf numFmtId="0" fontId="90" fillId="0" borderId="1" xfId="0" applyFont="1" applyFill="1" applyBorder="1" applyAlignment="1">
      <alignment horizontal="center" vertical="center" wrapText="1"/>
    </xf>
    <xf numFmtId="0" fontId="90" fillId="0" borderId="1" xfId="0" applyFont="1" applyFill="1" applyBorder="1" applyAlignment="1">
      <alignment vertical="center" wrapText="1"/>
    </xf>
    <xf numFmtId="2" fontId="90" fillId="0" borderId="5" xfId="0" applyNumberFormat="1" applyFont="1" applyFill="1" applyBorder="1" applyAlignment="1">
      <alignment horizontal="center" vertical="center" wrapText="1"/>
    </xf>
    <xf numFmtId="168" fontId="90" fillId="0" borderId="5" xfId="0" applyNumberFormat="1" applyFont="1" applyFill="1" applyBorder="1" applyAlignment="1">
      <alignment horizontal="center" vertical="center" wrapText="1"/>
    </xf>
    <xf numFmtId="2" fontId="92" fillId="0" borderId="19" xfId="0" applyNumberFormat="1" applyFont="1" applyFill="1" applyBorder="1" applyAlignment="1">
      <alignment horizontal="center" vertical="center" wrapText="1"/>
    </xf>
    <xf numFmtId="0" fontId="91" fillId="0" borderId="1" xfId="0" applyFont="1" applyFill="1" applyBorder="1" applyAlignment="1">
      <alignment vertical="center" wrapText="1"/>
    </xf>
    <xf numFmtId="2" fontId="90" fillId="0" borderId="1" xfId="0" applyNumberFormat="1" applyFont="1" applyFill="1" applyBorder="1" applyAlignment="1">
      <alignment horizontal="center" vertical="center" wrapText="1"/>
    </xf>
    <xf numFmtId="0" fontId="93" fillId="0" borderId="1" xfId="0" applyFont="1" applyFill="1" applyBorder="1" applyAlignment="1">
      <alignment horizontal="center" vertical="center" wrapText="1"/>
    </xf>
    <xf numFmtId="0" fontId="93" fillId="0" borderId="1" xfId="0" applyFont="1" applyFill="1" applyBorder="1" applyAlignment="1">
      <alignment horizontal="left" vertical="center" wrapText="1"/>
    </xf>
    <xf numFmtId="0" fontId="90" fillId="0" borderId="1" xfId="0" applyFont="1" applyFill="1" applyBorder="1" applyAlignment="1">
      <alignment horizontal="right" vertical="center" wrapText="1"/>
    </xf>
    <xf numFmtId="0" fontId="77" fillId="0" borderId="1" xfId="0" applyFont="1" applyFill="1" applyBorder="1" applyAlignment="1">
      <alignment horizontal="center" vertical="center" wrapText="1"/>
    </xf>
    <xf numFmtId="0" fontId="95" fillId="0" borderId="1" xfId="0" applyFont="1" applyFill="1" applyBorder="1" applyAlignment="1">
      <alignment horizontal="center" vertical="center" wrapText="1"/>
    </xf>
    <xf numFmtId="2" fontId="96" fillId="0" borderId="1" xfId="0" applyNumberFormat="1" applyFont="1" applyFill="1" applyBorder="1" applyAlignment="1">
      <alignment horizontal="center" vertical="center"/>
    </xf>
    <xf numFmtId="0" fontId="93" fillId="0" borderId="1" xfId="0" applyFont="1" applyFill="1" applyBorder="1" applyAlignment="1">
      <alignment vertical="center" wrapText="1"/>
    </xf>
    <xf numFmtId="0" fontId="84" fillId="0" borderId="1" xfId="0" applyFont="1" applyFill="1" applyBorder="1" applyAlignment="1">
      <alignment horizontal="center" vertical="top"/>
    </xf>
    <xf numFmtId="2" fontId="84" fillId="0" borderId="1" xfId="0" applyNumberFormat="1" applyFont="1" applyFill="1" applyBorder="1" applyAlignment="1">
      <alignment horizontal="center" vertical="center"/>
    </xf>
    <xf numFmtId="0" fontId="0" fillId="0" borderId="4" xfId="0" applyFill="1" applyBorder="1" applyAlignment="1">
      <alignment vertical="center" wrapText="1"/>
    </xf>
    <xf numFmtId="0" fontId="0" fillId="0" borderId="1" xfId="0" applyFill="1" applyBorder="1" applyAlignment="1">
      <alignment horizontal="center" vertical="center"/>
    </xf>
    <xf numFmtId="0" fontId="99" fillId="0" borderId="1" xfId="0" applyFont="1" applyFill="1" applyBorder="1" applyAlignment="1">
      <alignment vertical="center" wrapText="1"/>
    </xf>
    <xf numFmtId="0" fontId="100" fillId="0" borderId="1" xfId="0" applyFont="1" applyFill="1" applyBorder="1" applyAlignment="1">
      <alignment vertical="center" wrapText="1"/>
    </xf>
    <xf numFmtId="0" fontId="100" fillId="0" borderId="1" xfId="0" applyFont="1" applyFill="1" applyBorder="1" applyAlignment="1">
      <alignment vertical="center"/>
    </xf>
    <xf numFmtId="0" fontId="101" fillId="0" borderId="1" xfId="0" applyFont="1" applyFill="1" applyBorder="1" applyAlignment="1">
      <alignment horizontal="center" vertical="top" wrapText="1"/>
    </xf>
    <xf numFmtId="0" fontId="101" fillId="0" borderId="1" xfId="0" applyFont="1" applyFill="1" applyBorder="1" applyAlignment="1">
      <alignment vertical="top" wrapText="1"/>
    </xf>
    <xf numFmtId="0" fontId="101" fillId="0" borderId="1" xfId="0" applyFont="1" applyFill="1" applyBorder="1" applyAlignment="1">
      <alignment horizontal="left" vertical="top" wrapText="1"/>
    </xf>
    <xf numFmtId="164" fontId="101" fillId="0" borderId="1" xfId="1" applyFont="1" applyFill="1" applyBorder="1" applyAlignment="1">
      <alignment horizontal="center" vertical="center" wrapText="1"/>
    </xf>
    <xf numFmtId="2" fontId="84" fillId="0" borderId="1" xfId="0" applyNumberFormat="1" applyFont="1" applyFill="1" applyBorder="1" applyAlignment="1">
      <alignment horizontal="center" vertical="center" wrapText="1"/>
    </xf>
    <xf numFmtId="0" fontId="102" fillId="0" borderId="1" xfId="0" applyFont="1" applyFill="1" applyBorder="1" applyAlignment="1">
      <alignment vertical="center" wrapText="1"/>
    </xf>
    <xf numFmtId="2" fontId="0" fillId="0" borderId="5"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4" xfId="0" applyFont="1" applyFill="1" applyBorder="1" applyAlignment="1">
      <alignment vertical="center" wrapText="1"/>
    </xf>
    <xf numFmtId="0" fontId="0" fillId="0" borderId="1" xfId="0" applyFont="1" applyFill="1" applyBorder="1" applyAlignment="1">
      <alignment horizontal="left" vertical="center"/>
    </xf>
    <xf numFmtId="0" fontId="0" fillId="0" borderId="1" xfId="0" applyFont="1" applyFill="1" applyBorder="1" applyAlignment="1">
      <alignment vertical="center"/>
    </xf>
    <xf numFmtId="0" fontId="104" fillId="0" borderId="1" xfId="0" applyFont="1" applyFill="1" applyBorder="1" applyAlignment="1">
      <alignment vertical="center" wrapText="1"/>
    </xf>
    <xf numFmtId="0" fontId="105" fillId="0" borderId="0" xfId="0" applyFont="1" applyFill="1" applyAlignment="1">
      <alignment vertical="center"/>
    </xf>
    <xf numFmtId="0" fontId="96" fillId="0" borderId="0" xfId="0" applyFont="1" applyFill="1" applyAlignment="1">
      <alignment vertical="center" wrapText="1"/>
    </xf>
    <xf numFmtId="16" fontId="0" fillId="0" borderId="1" xfId="0" applyNumberFormat="1" applyFont="1" applyFill="1" applyBorder="1" applyAlignment="1">
      <alignment vertical="center" wrapText="1"/>
    </xf>
    <xf numFmtId="2" fontId="0" fillId="0" borderId="1" xfId="0" applyNumberFormat="1" applyFont="1" applyFill="1" applyBorder="1" applyAlignment="1">
      <alignment horizontal="center" vertical="center"/>
    </xf>
    <xf numFmtId="0" fontId="106" fillId="0" borderId="1" xfId="0" applyFont="1" applyFill="1" applyBorder="1" applyAlignment="1">
      <alignment horizontal="center" vertical="center" wrapText="1"/>
    </xf>
    <xf numFmtId="0" fontId="106" fillId="0" borderId="1" xfId="0" applyFont="1" applyFill="1" applyBorder="1" applyAlignment="1">
      <alignment vertical="center" wrapText="1"/>
    </xf>
    <xf numFmtId="2" fontId="106" fillId="0" borderId="1" xfId="0" applyNumberFormat="1" applyFont="1" applyFill="1" applyBorder="1" applyAlignment="1">
      <alignment horizontal="center" vertical="center" wrapText="1"/>
    </xf>
    <xf numFmtId="0" fontId="106" fillId="0" borderId="1" xfId="0" applyFont="1" applyFill="1" applyBorder="1" applyAlignment="1">
      <alignment vertical="top" wrapText="1"/>
    </xf>
    <xf numFmtId="16" fontId="84" fillId="0" borderId="1" xfId="0" applyNumberFormat="1" applyFont="1" applyFill="1" applyBorder="1" applyAlignment="1">
      <alignment horizontal="left" vertical="top" wrapText="1"/>
    </xf>
    <xf numFmtId="0" fontId="88" fillId="0" borderId="1" xfId="0" applyFont="1" applyFill="1" applyBorder="1" applyAlignment="1">
      <alignment vertical="top" wrapText="1"/>
    </xf>
    <xf numFmtId="0" fontId="107" fillId="0" borderId="1" xfId="0" applyFont="1" applyFill="1" applyBorder="1" applyAlignment="1">
      <alignment vertical="top" wrapText="1"/>
    </xf>
    <xf numFmtId="0" fontId="108" fillId="0" borderId="15" xfId="0" applyFont="1" applyFill="1" applyBorder="1" applyAlignment="1">
      <alignment horizontal="center" vertical="center" wrapText="1"/>
    </xf>
    <xf numFmtId="0" fontId="108" fillId="0" borderId="15" xfId="0" applyFont="1" applyFill="1" applyBorder="1" applyAlignment="1">
      <alignment vertical="center" wrapText="1"/>
    </xf>
    <xf numFmtId="2" fontId="108" fillId="0" borderId="15" xfId="0" applyNumberFormat="1" applyFont="1" applyFill="1" applyBorder="1" applyAlignment="1">
      <alignment horizontal="center" vertical="center" wrapText="1"/>
    </xf>
    <xf numFmtId="0" fontId="47" fillId="0" borderId="1" xfId="0" applyFont="1" applyFill="1" applyBorder="1" applyAlignment="1">
      <alignment horizontal="left" vertical="center" wrapText="1"/>
    </xf>
    <xf numFmtId="0" fontId="47" fillId="0" borderId="1" xfId="0" applyFont="1" applyFill="1" applyBorder="1" applyAlignment="1">
      <alignment horizontal="center" vertical="center" wrapText="1"/>
    </xf>
    <xf numFmtId="164" fontId="47" fillId="0" borderId="1" xfId="1" applyFont="1" applyFill="1" applyBorder="1" applyAlignment="1">
      <alignment vertical="center" wrapText="1"/>
    </xf>
    <xf numFmtId="0" fontId="47" fillId="0" borderId="0" xfId="0" applyFont="1" applyFill="1" applyAlignment="1">
      <alignment vertical="center"/>
    </xf>
    <xf numFmtId="0" fontId="32" fillId="0" borderId="1" xfId="0" applyFont="1" applyBorder="1" applyAlignment="1">
      <alignment horizontal="left" vertical="top" wrapText="1"/>
    </xf>
    <xf numFmtId="0" fontId="68" fillId="30" borderId="1" xfId="0" applyFont="1" applyFill="1" applyBorder="1" applyAlignment="1">
      <alignment horizontal="left" vertical="top"/>
    </xf>
    <xf numFmtId="0" fontId="75" fillId="30" borderId="1" xfId="0" applyFont="1" applyFill="1" applyBorder="1" applyAlignment="1">
      <alignment horizontal="center" vertical="top"/>
    </xf>
    <xf numFmtId="0" fontId="66" fillId="30" borderId="1" xfId="0" applyFont="1" applyFill="1" applyBorder="1" applyAlignment="1">
      <alignment horizontal="center" vertical="top"/>
    </xf>
    <xf numFmtId="0" fontId="109" fillId="30" borderId="1" xfId="0" applyFont="1" applyFill="1" applyBorder="1" applyAlignment="1">
      <alignment horizontal="center" vertical="top"/>
    </xf>
    <xf numFmtId="0" fontId="66" fillId="30" borderId="1" xfId="0" applyFont="1" applyFill="1" applyBorder="1" applyAlignment="1">
      <alignment horizontal="left" vertical="top" wrapText="1"/>
    </xf>
    <xf numFmtId="0" fontId="66" fillId="30" borderId="1" xfId="0" applyFont="1" applyFill="1" applyBorder="1" applyAlignment="1">
      <alignment vertical="top" wrapText="1"/>
    </xf>
    <xf numFmtId="0" fontId="83" fillId="30" borderId="1" xfId="0" applyFont="1" applyFill="1" applyBorder="1" applyAlignment="1">
      <alignment horizontal="left" vertical="top" wrapText="1"/>
    </xf>
    <xf numFmtId="0" fontId="83" fillId="30" borderId="1" xfId="0" applyFont="1" applyFill="1" applyBorder="1" applyAlignment="1">
      <alignment vertical="top" wrapText="1"/>
    </xf>
    <xf numFmtId="0" fontId="83" fillId="30" borderId="1" xfId="0" applyFont="1" applyFill="1" applyBorder="1" applyAlignment="1">
      <alignment vertical="top"/>
    </xf>
    <xf numFmtId="0" fontId="61" fillId="0" borderId="1" xfId="0" applyFont="1" applyBorder="1" applyAlignment="1">
      <alignment horizontal="center" vertical="top" wrapText="1"/>
    </xf>
    <xf numFmtId="0" fontId="60" fillId="0" borderId="1" xfId="0" applyFont="1" applyBorder="1" applyAlignment="1">
      <alignment horizontal="center" vertical="top" wrapText="1"/>
    </xf>
    <xf numFmtId="164" fontId="61" fillId="0" borderId="1" xfId="1" applyFont="1" applyBorder="1" applyAlignment="1">
      <alignment horizontal="center" vertical="top" wrapText="1"/>
    </xf>
    <xf numFmtId="164" fontId="60" fillId="0" borderId="1" xfId="1" applyFont="1" applyBorder="1" applyAlignment="1">
      <alignment horizontal="center" vertical="top" wrapText="1"/>
    </xf>
    <xf numFmtId="2" fontId="61" fillId="0" borderId="1" xfId="0" applyNumberFormat="1" applyFont="1" applyBorder="1" applyAlignment="1">
      <alignment horizontal="center" vertical="top" wrapText="1"/>
    </xf>
    <xf numFmtId="0" fontId="61" fillId="0" borderId="1" xfId="0" applyFont="1" applyBorder="1" applyAlignment="1">
      <alignment vertical="top" wrapText="1"/>
    </xf>
    <xf numFmtId="0" fontId="60" fillId="0" borderId="1" xfId="0" applyFont="1" applyBorder="1" applyAlignment="1">
      <alignment vertical="top" wrapText="1"/>
    </xf>
    <xf numFmtId="164" fontId="60" fillId="8" borderId="1" xfId="1" applyFont="1" applyFill="1" applyBorder="1" applyAlignment="1">
      <alignment vertical="top" wrapText="1"/>
    </xf>
    <xf numFmtId="164" fontId="61" fillId="0" borderId="1" xfId="1" applyFont="1" applyBorder="1" applyAlignment="1">
      <alignment vertical="top" wrapText="1"/>
    </xf>
    <xf numFmtId="164" fontId="60" fillId="0" borderId="1" xfId="1" applyFont="1" applyBorder="1" applyAlignment="1">
      <alignment vertical="top" wrapText="1"/>
    </xf>
    <xf numFmtId="164" fontId="60" fillId="14" borderId="1" xfId="1" applyFont="1" applyFill="1" applyBorder="1" applyAlignment="1">
      <alignment vertical="top" wrapText="1"/>
    </xf>
    <xf numFmtId="0" fontId="63" fillId="0" borderId="1" xfId="0" applyFont="1" applyFill="1" applyBorder="1" applyAlignment="1">
      <alignment vertical="top" wrapText="1"/>
    </xf>
    <xf numFmtId="0" fontId="61" fillId="0" borderId="1" xfId="0" applyFont="1" applyFill="1" applyBorder="1" applyAlignment="1">
      <alignment vertical="top" wrapText="1"/>
    </xf>
    <xf numFmtId="0" fontId="61" fillId="0" borderId="1" xfId="0" applyFont="1" applyBorder="1" applyAlignment="1">
      <alignment vertical="center" wrapText="1"/>
    </xf>
    <xf numFmtId="2" fontId="61" fillId="0" borderId="1" xfId="0" applyNumberFormat="1" applyFont="1" applyBorder="1" applyAlignment="1">
      <alignment vertical="top" wrapText="1"/>
    </xf>
    <xf numFmtId="0" fontId="60" fillId="0" borderId="1" xfId="0" applyFont="1" applyFill="1" applyBorder="1" applyAlignment="1">
      <alignment vertical="top" wrapText="1"/>
    </xf>
    <xf numFmtId="0" fontId="60" fillId="0" borderId="1" xfId="0" applyFont="1" applyFill="1" applyBorder="1" applyAlignment="1">
      <alignment vertical="center" wrapText="1"/>
    </xf>
    <xf numFmtId="2" fontId="60" fillId="0" borderId="1" xfId="0" applyNumberFormat="1" applyFont="1" applyBorder="1" applyAlignment="1">
      <alignment vertical="top" wrapText="1"/>
    </xf>
    <xf numFmtId="164" fontId="60" fillId="17" borderId="1" xfId="1" applyFont="1" applyFill="1" applyBorder="1" applyAlignment="1">
      <alignment vertical="top"/>
    </xf>
    <xf numFmtId="0" fontId="61" fillId="0" borderId="0" xfId="0" applyFont="1" applyAlignment="1">
      <alignment vertical="center"/>
    </xf>
    <xf numFmtId="164" fontId="60" fillId="0" borderId="0" xfId="1" applyFont="1" applyAlignment="1">
      <alignment vertical="top"/>
    </xf>
    <xf numFmtId="0" fontId="32" fillId="0" borderId="1" xfId="0" applyFont="1" applyBorder="1" applyAlignment="1">
      <alignment horizontal="left" vertical="top" wrapText="1"/>
    </xf>
    <xf numFmtId="0" fontId="25" fillId="0" borderId="0" xfId="0" applyFont="1" applyAlignment="1">
      <alignment horizontal="center" vertical="top" wrapText="1"/>
    </xf>
    <xf numFmtId="0" fontId="44" fillId="30" borderId="1" xfId="0" applyFont="1" applyFill="1" applyBorder="1" applyAlignment="1">
      <alignment horizontal="center" vertical="top"/>
    </xf>
    <xf numFmtId="164" fontId="46" fillId="0" borderId="1" xfId="1" applyFont="1" applyFill="1" applyBorder="1" applyAlignment="1">
      <alignment horizontal="center" vertical="top" wrapText="1"/>
    </xf>
    <xf numFmtId="164" fontId="26" fillId="17" borderId="1" xfId="1" applyFont="1" applyFill="1" applyBorder="1" applyAlignment="1">
      <alignment horizontal="center" vertical="top"/>
    </xf>
    <xf numFmtId="164" fontId="25" fillId="0" borderId="0" xfId="1" applyFont="1" applyAlignment="1">
      <alignment horizontal="center" vertical="top"/>
    </xf>
    <xf numFmtId="0" fontId="47" fillId="0" borderId="4" xfId="0" applyFont="1" applyBorder="1" applyAlignment="1">
      <alignment vertical="top" wrapText="1"/>
    </xf>
    <xf numFmtId="0" fontId="5" fillId="0" borderId="1" xfId="0" applyFont="1" applyBorder="1" applyAlignment="1">
      <alignment vertical="top" wrapText="1"/>
    </xf>
    <xf numFmtId="164" fontId="110" fillId="0" borderId="1" xfId="1" quotePrefix="1" applyFont="1" applyFill="1" applyBorder="1" applyAlignment="1" applyProtection="1">
      <alignment horizontal="left" vertical="top" wrapText="1"/>
      <protection locked="0" hidden="1"/>
    </xf>
    <xf numFmtId="2" fontId="110" fillId="0" borderId="1" xfId="0" applyNumberFormat="1" applyFont="1" applyFill="1" applyBorder="1" applyAlignment="1" applyProtection="1">
      <alignment horizontal="left" vertical="top" wrapText="1"/>
      <protection locked="0" hidden="1"/>
    </xf>
    <xf numFmtId="0" fontId="46" fillId="0" borderId="2" xfId="0" applyFont="1" applyBorder="1" applyAlignment="1">
      <alignment horizontal="center" vertical="top" wrapText="1"/>
    </xf>
    <xf numFmtId="0" fontId="47" fillId="0" borderId="4" xfId="0" applyFont="1" applyBorder="1" applyAlignment="1">
      <alignment horizontal="center" vertical="center" wrapText="1"/>
    </xf>
    <xf numFmtId="0" fontId="0" fillId="33" borderId="1" xfId="0" applyFill="1" applyBorder="1" applyAlignment="1">
      <alignment horizontal="center" vertical="center" wrapText="1"/>
    </xf>
    <xf numFmtId="0" fontId="57" fillId="0" borderId="1" xfId="0" applyFont="1" applyFill="1" applyBorder="1" applyAlignment="1">
      <alignment vertical="top" wrapText="1"/>
    </xf>
    <xf numFmtId="164" fontId="76" fillId="31" borderId="1" xfId="1" applyFont="1" applyFill="1" applyBorder="1" applyAlignment="1">
      <alignment vertical="top" wrapText="1"/>
    </xf>
    <xf numFmtId="0" fontId="82" fillId="0" borderId="2" xfId="1" applyNumberFormat="1" applyFont="1" applyFill="1" applyBorder="1" applyAlignment="1">
      <alignment vertical="center" wrapText="1"/>
    </xf>
    <xf numFmtId="0" fontId="56" fillId="0" borderId="4" xfId="0" applyFont="1" applyFill="1" applyBorder="1" applyAlignment="1">
      <alignment vertical="center" wrapText="1"/>
    </xf>
    <xf numFmtId="164" fontId="86" fillId="0" borderId="1" xfId="1" applyFont="1" applyFill="1" applyBorder="1" applyAlignment="1">
      <alignment vertical="top" wrapText="1"/>
    </xf>
    <xf numFmtId="0" fontId="88" fillId="0" borderId="1" xfId="0" applyFont="1" applyFill="1" applyBorder="1" applyAlignment="1" applyProtection="1">
      <alignment vertical="center" wrapText="1"/>
      <protection locked="0"/>
    </xf>
    <xf numFmtId="0" fontId="95" fillId="0" borderId="1" xfId="0" applyFont="1" applyFill="1" applyBorder="1" applyAlignment="1">
      <alignment vertical="center" wrapText="1"/>
    </xf>
    <xf numFmtId="0" fontId="68" fillId="0" borderId="1" xfId="0" applyFont="1" applyFill="1" applyBorder="1" applyAlignment="1">
      <alignment vertical="center" wrapText="1"/>
    </xf>
    <xf numFmtId="164" fontId="29" fillId="8" borderId="1" xfId="1" applyFont="1" applyFill="1" applyBorder="1" applyAlignment="1">
      <alignment horizontal="center" vertical="center" wrapText="1"/>
    </xf>
    <xf numFmtId="0" fontId="46" fillId="0" borderId="1" xfId="0" applyFont="1" applyFill="1" applyBorder="1" applyAlignment="1">
      <alignment horizontal="center" vertical="center" wrapText="1"/>
    </xf>
    <xf numFmtId="0" fontId="25" fillId="0" borderId="0" xfId="0" applyFont="1" applyAlignment="1">
      <alignment horizontal="center" vertical="center"/>
    </xf>
    <xf numFmtId="0" fontId="111" fillId="24" borderId="1" xfId="0" applyFont="1" applyFill="1" applyBorder="1" applyAlignment="1">
      <alignment horizontal="center" vertical="top" wrapText="1"/>
    </xf>
    <xf numFmtId="2" fontId="24" fillId="35" borderId="1" xfId="0" quotePrefix="1" applyNumberFormat="1" applyFont="1" applyFill="1" applyBorder="1" applyAlignment="1" applyProtection="1">
      <alignment horizontal="left" vertical="top" wrapText="1"/>
      <protection locked="0" hidden="1"/>
    </xf>
    <xf numFmtId="164" fontId="24" fillId="35" borderId="1" xfId="1" quotePrefix="1" applyFont="1" applyFill="1" applyBorder="1" applyAlignment="1" applyProtection="1">
      <alignment horizontal="center" vertical="top" wrapText="1"/>
      <protection locked="0" hidden="1"/>
    </xf>
    <xf numFmtId="164" fontId="24" fillId="35" borderId="1" xfId="1" quotePrefix="1" applyFont="1" applyFill="1" applyBorder="1" applyAlignment="1" applyProtection="1">
      <alignment horizontal="right" vertical="top" wrapText="1"/>
      <protection locked="0" hidden="1"/>
    </xf>
    <xf numFmtId="164" fontId="24" fillId="35" borderId="1" xfId="1" quotePrefix="1" applyFont="1" applyFill="1" applyBorder="1" applyAlignment="1" applyProtection="1">
      <alignment horizontal="left" vertical="top" wrapText="1"/>
      <protection hidden="1"/>
    </xf>
    <xf numFmtId="164" fontId="24" fillId="35" borderId="1" xfId="1" applyFont="1" applyFill="1" applyBorder="1" applyAlignment="1" applyProtection="1">
      <alignment vertical="top" wrapText="1"/>
      <protection hidden="1"/>
    </xf>
    <xf numFmtId="0" fontId="24" fillId="35" borderId="1" xfId="1" applyNumberFormat="1" applyFont="1" applyFill="1" applyBorder="1" applyAlignment="1" applyProtection="1">
      <alignment horizontal="left" vertical="top" wrapText="1"/>
    </xf>
    <xf numFmtId="0" fontId="24" fillId="0" borderId="1" xfId="1" applyNumberFormat="1" applyFont="1" applyFill="1" applyBorder="1" applyAlignment="1" applyProtection="1">
      <alignment vertical="top" wrapText="1"/>
    </xf>
    <xf numFmtId="0" fontId="44" fillId="0" borderId="1" xfId="0" applyFont="1" applyFill="1" applyBorder="1" applyAlignment="1">
      <alignment horizontal="center" wrapText="1"/>
    </xf>
    <xf numFmtId="0" fontId="5" fillId="0" borderId="1" xfId="0" applyFont="1" applyFill="1" applyBorder="1" applyAlignment="1">
      <alignment wrapText="1"/>
    </xf>
    <xf numFmtId="0" fontId="0" fillId="0" borderId="1" xfId="0" applyFill="1" applyBorder="1" applyAlignment="1">
      <alignment wrapText="1"/>
    </xf>
    <xf numFmtId="164" fontId="44" fillId="0" borderId="1" xfId="1" applyFont="1" applyFill="1" applyBorder="1" applyAlignment="1">
      <alignment horizontal="center" wrapText="1"/>
    </xf>
    <xf numFmtId="0" fontId="57" fillId="0" borderId="1" xfId="0" applyFont="1" applyFill="1" applyBorder="1" applyAlignment="1">
      <alignment wrapText="1"/>
    </xf>
    <xf numFmtId="0" fontId="25" fillId="0" borderId="0" xfId="0" applyFont="1" applyFill="1" applyAlignment="1"/>
    <xf numFmtId="2" fontId="22" fillId="0" borderId="1" xfId="0" quotePrefix="1" applyNumberFormat="1" applyFont="1" applyFill="1" applyBorder="1" applyAlignment="1" applyProtection="1">
      <alignment horizontal="left" vertical="top" wrapText="1"/>
      <protection locked="0" hidden="1"/>
    </xf>
    <xf numFmtId="164" fontId="24" fillId="0" borderId="1" xfId="1" applyFont="1" applyFill="1" applyBorder="1" applyAlignment="1" applyProtection="1">
      <alignment horizontal="center" vertical="top" wrapText="1"/>
      <protection locked="0" hidden="1"/>
    </xf>
    <xf numFmtId="164" fontId="24" fillId="0" borderId="1" xfId="1" applyFont="1" applyFill="1" applyBorder="1" applyAlignment="1" applyProtection="1">
      <alignment horizontal="right" vertical="top" wrapText="1"/>
      <protection locked="0" hidden="1"/>
    </xf>
    <xf numFmtId="2" fontId="24" fillId="0" borderId="1" xfId="0" applyNumberFormat="1" applyFont="1" applyFill="1" applyBorder="1" applyAlignment="1" applyProtection="1">
      <alignment horizontal="right" vertical="top" wrapText="1"/>
      <protection locked="0" hidden="1"/>
    </xf>
    <xf numFmtId="2" fontId="20" fillId="0" borderId="1" xfId="0" applyNumberFormat="1" applyFont="1" applyFill="1" applyBorder="1" applyAlignment="1">
      <alignment horizontal="left" vertical="top" wrapText="1"/>
    </xf>
    <xf numFmtId="0" fontId="46" fillId="35" borderId="1" xfId="0" applyFont="1" applyFill="1" applyBorder="1" applyAlignment="1">
      <alignment horizontal="left" vertical="center" wrapText="1"/>
    </xf>
    <xf numFmtId="0" fontId="47" fillId="35" borderId="1" xfId="0" applyFont="1" applyFill="1" applyBorder="1" applyAlignment="1">
      <alignment horizontal="center" vertical="center" wrapText="1"/>
    </xf>
    <xf numFmtId="164" fontId="47" fillId="35" borderId="1" xfId="1" applyFont="1" applyFill="1" applyBorder="1" applyAlignment="1">
      <alignment vertical="center" wrapText="1"/>
    </xf>
    <xf numFmtId="0" fontId="47" fillId="35" borderId="1" xfId="0" applyFont="1" applyFill="1" applyBorder="1" applyAlignment="1">
      <alignment vertical="center" wrapText="1"/>
    </xf>
    <xf numFmtId="0" fontId="47" fillId="35" borderId="6" xfId="0" applyFont="1" applyFill="1" applyBorder="1" applyAlignment="1">
      <alignment vertical="center" wrapText="1"/>
    </xf>
    <xf numFmtId="0" fontId="47" fillId="35" borderId="9" xfId="0" applyFont="1" applyFill="1" applyBorder="1" applyAlignment="1">
      <alignment vertical="center" wrapText="1"/>
    </xf>
    <xf numFmtId="0" fontId="47" fillId="35" borderId="0" xfId="0" applyFont="1" applyFill="1" applyAlignment="1">
      <alignment vertical="center"/>
    </xf>
    <xf numFmtId="0" fontId="46" fillId="35" borderId="1" xfId="0" applyFont="1" applyFill="1" applyBorder="1" applyAlignment="1">
      <alignment horizontal="center" vertical="center" wrapText="1"/>
    </xf>
    <xf numFmtId="164" fontId="24" fillId="8" borderId="2" xfId="1" applyFont="1" applyFill="1" applyBorder="1" applyAlignment="1">
      <alignment horizontal="left" vertical="top" wrapText="1"/>
    </xf>
    <xf numFmtId="164" fontId="24" fillId="8" borderId="4" xfId="1" applyFont="1" applyFill="1" applyBorder="1" applyAlignment="1">
      <alignment horizontal="left" vertical="top" wrapText="1"/>
    </xf>
    <xf numFmtId="164" fontId="24" fillId="6" borderId="1" xfId="1" applyFont="1" applyFill="1" applyBorder="1" applyAlignment="1">
      <alignment horizontal="left" vertical="top" wrapText="1"/>
    </xf>
    <xf numFmtId="0" fontId="20" fillId="13" borderId="1" xfId="0" applyFont="1" applyFill="1" applyBorder="1" applyAlignment="1">
      <alignment horizontal="left" vertical="top" wrapText="1"/>
    </xf>
    <xf numFmtId="164" fontId="20" fillId="12" borderId="1" xfId="1" applyFont="1" applyFill="1" applyBorder="1" applyAlignment="1">
      <alignment horizontal="left" vertical="top" wrapText="1"/>
    </xf>
    <xf numFmtId="0" fontId="18" fillId="11" borderId="2" xfId="0" applyFont="1" applyFill="1" applyBorder="1" applyAlignment="1">
      <alignment horizontal="left" vertical="top" wrapText="1"/>
    </xf>
    <xf numFmtId="0" fontId="18" fillId="11" borderId="4" xfId="0" applyFont="1" applyFill="1" applyBorder="1" applyAlignment="1">
      <alignment horizontal="left" vertical="top" wrapText="1"/>
    </xf>
    <xf numFmtId="164" fontId="20" fillId="7" borderId="1" xfId="1" applyFont="1" applyFill="1" applyBorder="1" applyAlignment="1">
      <alignment horizontal="left" vertical="top" wrapText="1"/>
    </xf>
    <xf numFmtId="164" fontId="20" fillId="6" borderId="1" xfId="1" applyFont="1" applyFill="1" applyBorder="1" applyAlignment="1">
      <alignment horizontal="left" vertical="top" wrapText="1"/>
    </xf>
    <xf numFmtId="164" fontId="24" fillId="7" borderId="1" xfId="1" applyFont="1" applyFill="1" applyBorder="1" applyAlignment="1">
      <alignment horizontal="left" vertical="top" wrapText="1"/>
    </xf>
    <xf numFmtId="0" fontId="32" fillId="0" borderId="1" xfId="0" applyFont="1" applyBorder="1" applyAlignment="1">
      <alignment horizontal="left" vertical="top" wrapText="1"/>
    </xf>
    <xf numFmtId="0" fontId="32" fillId="0" borderId="1" xfId="0" applyFont="1" applyBorder="1" applyAlignment="1">
      <alignment horizontal="center" vertical="top" textRotation="90" wrapText="1"/>
    </xf>
    <xf numFmtId="0" fontId="32" fillId="4" borderId="1" xfId="0" applyFont="1" applyFill="1" applyBorder="1" applyAlignment="1">
      <alignment horizontal="left" vertical="top" wrapText="1"/>
    </xf>
    <xf numFmtId="0" fontId="32" fillId="14" borderId="1" xfId="0" applyFont="1" applyFill="1" applyBorder="1" applyAlignment="1">
      <alignment horizontal="left" vertical="top" wrapText="1"/>
    </xf>
    <xf numFmtId="0" fontId="32" fillId="2" borderId="1" xfId="0" applyFont="1" applyFill="1" applyBorder="1" applyAlignment="1">
      <alignment horizontal="left" vertical="top" wrapText="1"/>
    </xf>
    <xf numFmtId="0" fontId="23" fillId="9" borderId="1" xfId="0" applyFont="1" applyFill="1" applyBorder="1" applyAlignment="1">
      <alignment horizontal="center" vertical="top" wrapText="1"/>
    </xf>
    <xf numFmtId="0" fontId="32" fillId="0" borderId="2" xfId="0" applyFont="1" applyBorder="1" applyAlignment="1">
      <alignment horizontal="center" vertical="top" textRotation="90" wrapText="1"/>
    </xf>
    <xf numFmtId="0" fontId="32" fillId="0" borderId="3" xfId="0" applyFont="1" applyBorder="1" applyAlignment="1">
      <alignment horizontal="center" vertical="top" textRotation="90" wrapText="1"/>
    </xf>
    <xf numFmtId="0" fontId="32" fillId="0" borderId="4" xfId="0" applyFont="1" applyBorder="1" applyAlignment="1">
      <alignment horizontal="center" vertical="top" textRotation="90" wrapText="1"/>
    </xf>
    <xf numFmtId="0" fontId="24" fillId="0" borderId="0" xfId="0" applyFont="1" applyAlignment="1">
      <alignment horizontal="left" vertical="top" wrapText="1"/>
    </xf>
    <xf numFmtId="0" fontId="24" fillId="8" borderId="1" xfId="0" applyFont="1" applyFill="1" applyBorder="1" applyAlignment="1">
      <alignment horizontal="left" vertical="top" wrapText="1"/>
    </xf>
    <xf numFmtId="0" fontId="24" fillId="8" borderId="1" xfId="0" applyFont="1" applyFill="1" applyBorder="1" applyAlignment="1">
      <alignment horizontal="center" vertical="top" wrapText="1"/>
    </xf>
    <xf numFmtId="0" fontId="18" fillId="9" borderId="1" xfId="0" applyFont="1" applyFill="1" applyBorder="1" applyAlignment="1">
      <alignment horizontal="left" vertical="top" wrapText="1"/>
    </xf>
    <xf numFmtId="164" fontId="31" fillId="0" borderId="6" xfId="1" applyFont="1" applyBorder="1" applyAlignment="1">
      <alignment horizontal="left" vertical="top" wrapText="1"/>
    </xf>
    <xf numFmtId="0" fontId="20" fillId="12" borderId="1" xfId="0" applyFont="1" applyFill="1" applyBorder="1" applyAlignment="1">
      <alignment horizontal="left" vertical="top" wrapText="1"/>
    </xf>
    <xf numFmtId="164" fontId="20" fillId="13" borderId="1" xfId="1" applyFont="1" applyFill="1" applyBorder="1" applyAlignment="1">
      <alignment horizontal="left" vertical="top" wrapText="1"/>
    </xf>
    <xf numFmtId="164" fontId="60" fillId="18" borderId="1" xfId="1" applyFont="1" applyFill="1" applyBorder="1" applyAlignment="1">
      <alignment horizontal="left" vertical="top" wrapText="1"/>
    </xf>
    <xf numFmtId="0" fontId="60" fillId="0" borderId="7" xfId="0" applyFont="1" applyFill="1" applyBorder="1" applyAlignment="1">
      <alignment horizontal="left" vertical="top" wrapText="1"/>
    </xf>
    <xf numFmtId="0" fontId="60" fillId="0" borderId="0" xfId="0" applyFont="1" applyFill="1" applyAlignment="1">
      <alignment horizontal="left" vertical="top" wrapText="1"/>
    </xf>
    <xf numFmtId="0" fontId="62" fillId="22" borderId="1" xfId="0" applyFont="1" applyFill="1" applyBorder="1" applyAlignment="1">
      <alignment horizontal="left" vertical="top" wrapText="1"/>
    </xf>
    <xf numFmtId="0" fontId="60" fillId="14" borderId="1" xfId="0" applyFont="1" applyFill="1" applyBorder="1" applyAlignment="1">
      <alignment horizontal="left" vertical="top" wrapText="1"/>
    </xf>
    <xf numFmtId="0" fontId="60" fillId="11" borderId="1" xfId="0" applyFont="1" applyFill="1" applyBorder="1" applyAlignment="1">
      <alignment horizontal="left" vertical="top" wrapText="1"/>
    </xf>
    <xf numFmtId="0" fontId="60" fillId="11" borderId="1" xfId="0" applyFont="1" applyFill="1" applyBorder="1" applyAlignment="1">
      <alignment horizontal="left" vertical="top"/>
    </xf>
    <xf numFmtId="0" fontId="109" fillId="30" borderId="1" xfId="0" applyFont="1" applyFill="1" applyBorder="1" applyAlignment="1">
      <alignment horizontal="left" vertical="top" wrapText="1"/>
    </xf>
    <xf numFmtId="0" fontId="77" fillId="0" borderId="5" xfId="0" applyFont="1" applyFill="1" applyBorder="1" applyAlignment="1">
      <alignment horizontal="center" vertical="top" wrapText="1"/>
    </xf>
    <xf numFmtId="0" fontId="77" fillId="0" borderId="10" xfId="0" applyFont="1" applyFill="1" applyBorder="1" applyAlignment="1">
      <alignment horizontal="center" vertical="top" wrapText="1"/>
    </xf>
    <xf numFmtId="0" fontId="79" fillId="22" borderId="5" xfId="0" applyFont="1" applyFill="1" applyBorder="1" applyAlignment="1">
      <alignment horizontal="center" vertical="top" wrapText="1"/>
    </xf>
    <xf numFmtId="0" fontId="79" fillId="22" borderId="10" xfId="0" applyFont="1" applyFill="1" applyBorder="1" applyAlignment="1">
      <alignment horizontal="center" vertical="top" wrapText="1"/>
    </xf>
    <xf numFmtId="0" fontId="79" fillId="22" borderId="11" xfId="0" applyFont="1" applyFill="1" applyBorder="1" applyAlignment="1">
      <alignment horizontal="center" vertical="top" wrapText="1"/>
    </xf>
    <xf numFmtId="164" fontId="69" fillId="23" borderId="5" xfId="1" applyFont="1" applyFill="1" applyBorder="1" applyAlignment="1">
      <alignment horizontal="left" vertical="top" wrapText="1"/>
    </xf>
    <xf numFmtId="164" fontId="69" fillId="23" borderId="10" xfId="1" applyFont="1" applyFill="1" applyBorder="1" applyAlignment="1">
      <alignment horizontal="left" vertical="top" wrapText="1"/>
    </xf>
    <xf numFmtId="164" fontId="69" fillId="23" borderId="11" xfId="1" applyFont="1" applyFill="1" applyBorder="1" applyAlignment="1">
      <alignment horizontal="left" vertical="top" wrapText="1"/>
    </xf>
    <xf numFmtId="164" fontId="65" fillId="30" borderId="1" xfId="1" applyFont="1" applyFill="1" applyBorder="1" applyAlignment="1">
      <alignment horizontal="left" vertical="top" wrapText="1"/>
    </xf>
    <xf numFmtId="0" fontId="66" fillId="30" borderId="1" xfId="0" applyFont="1" applyFill="1" applyBorder="1" applyAlignment="1">
      <alignment horizontal="left" vertical="top" wrapText="1"/>
    </xf>
    <xf numFmtId="0" fontId="20" fillId="0" borderId="1" xfId="0" applyFont="1" applyBorder="1" applyAlignment="1">
      <alignment horizontal="center" vertical="top" wrapText="1"/>
    </xf>
    <xf numFmtId="164" fontId="22" fillId="29" borderId="1" xfId="1" applyFont="1" applyFill="1" applyBorder="1" applyAlignment="1">
      <alignment horizontal="left" vertical="top" wrapText="1"/>
    </xf>
    <xf numFmtId="0" fontId="19" fillId="16" borderId="7" xfId="0" applyFont="1" applyFill="1" applyBorder="1" applyAlignment="1">
      <alignment horizontal="center" vertical="top" wrapText="1"/>
    </xf>
    <xf numFmtId="0" fontId="19" fillId="16" borderId="0" xfId="0" applyFont="1" applyFill="1" applyAlignment="1">
      <alignment horizontal="center" vertical="top" wrapText="1"/>
    </xf>
    <xf numFmtId="0" fontId="21" fillId="22" borderId="6" xfId="0" applyFont="1" applyFill="1" applyBorder="1" applyAlignment="1">
      <alignment horizontal="left" vertical="top" wrapText="1"/>
    </xf>
    <xf numFmtId="0" fontId="23" fillId="11" borderId="1" xfId="0" applyFont="1" applyFill="1" applyBorder="1" applyAlignment="1">
      <alignment horizontal="left" vertical="top" wrapText="1"/>
    </xf>
    <xf numFmtId="0" fontId="23" fillId="0" borderId="1" xfId="0" applyFont="1" applyBorder="1" applyAlignment="1">
      <alignment horizontal="center" vertical="top" wrapText="1"/>
    </xf>
    <xf numFmtId="0" fontId="23" fillId="28" borderId="1" xfId="0" applyFont="1" applyFill="1" applyBorder="1" applyAlignment="1">
      <alignment horizontal="left" vertical="top" wrapText="1"/>
    </xf>
    <xf numFmtId="0" fontId="20" fillId="0" borderId="3" xfId="0" applyFont="1" applyBorder="1" applyAlignment="1">
      <alignment horizontal="center" vertical="top" wrapText="1"/>
    </xf>
    <xf numFmtId="0" fontId="20" fillId="0" borderId="4" xfId="0" applyFont="1" applyBorder="1" applyAlignment="1">
      <alignment horizontal="center" vertical="top" wrapText="1"/>
    </xf>
    <xf numFmtId="164" fontId="29" fillId="18" borderId="1" xfId="1" applyFont="1" applyFill="1" applyBorder="1" applyAlignment="1">
      <alignment horizontal="left" vertical="top" wrapText="1"/>
    </xf>
    <xf numFmtId="0" fontId="27" fillId="16" borderId="7" xfId="0" applyFont="1" applyFill="1" applyBorder="1" applyAlignment="1">
      <alignment horizontal="center" vertical="top" wrapText="1"/>
    </xf>
    <xf numFmtId="0" fontId="27" fillId="16" borderId="0" xfId="0" applyFont="1" applyFill="1" applyAlignment="1">
      <alignment horizontal="center" vertical="top" wrapText="1"/>
    </xf>
    <xf numFmtId="0" fontId="28" fillId="22" borderId="6" xfId="0" applyFont="1" applyFill="1" applyBorder="1" applyAlignment="1">
      <alignment horizontal="left" vertical="top" wrapText="1"/>
    </xf>
    <xf numFmtId="0" fontId="5" fillId="30" borderId="5" xfId="0" applyFont="1" applyFill="1" applyBorder="1" applyAlignment="1">
      <alignment horizontal="left" vertical="center" wrapText="1"/>
    </xf>
    <xf numFmtId="0" fontId="5" fillId="30" borderId="10" xfId="0" applyFont="1" applyFill="1" applyBorder="1" applyAlignment="1">
      <alignment horizontal="left" vertical="center" wrapText="1"/>
    </xf>
    <xf numFmtId="0" fontId="5" fillId="30" borderId="11" xfId="0" applyFont="1" applyFill="1" applyBorder="1" applyAlignment="1">
      <alignment horizontal="left" vertical="center" wrapText="1"/>
    </xf>
    <xf numFmtId="164" fontId="65" fillId="8" borderId="8" xfId="1" applyFont="1" applyFill="1" applyBorder="1" applyAlignment="1">
      <alignment horizontal="left" vertical="top" wrapText="1"/>
    </xf>
    <xf numFmtId="164" fontId="65" fillId="8" borderId="6" xfId="1" applyFont="1" applyFill="1" applyBorder="1" applyAlignment="1">
      <alignment horizontal="left" vertical="top" wrapText="1"/>
    </xf>
    <xf numFmtId="164" fontId="65" fillId="8" borderId="9" xfId="1" applyFont="1" applyFill="1" applyBorder="1" applyAlignment="1">
      <alignment horizontal="left" vertical="top" wrapText="1"/>
    </xf>
    <xf numFmtId="0" fontId="64" fillId="16" borderId="7" xfId="0" applyFont="1" applyFill="1" applyBorder="1" applyAlignment="1">
      <alignment horizontal="center" vertical="center" wrapText="1"/>
    </xf>
    <xf numFmtId="0" fontId="64" fillId="16" borderId="0" xfId="0" applyFont="1" applyFill="1" applyAlignment="1">
      <alignment horizontal="center" vertical="center" wrapText="1"/>
    </xf>
    <xf numFmtId="0" fontId="74" fillId="22" borderId="6" xfId="0" applyFont="1" applyFill="1" applyBorder="1" applyAlignment="1">
      <alignment horizontal="left" vertical="center" wrapText="1"/>
    </xf>
    <xf numFmtId="164" fontId="69" fillId="19" borderId="5" xfId="1" applyFont="1" applyFill="1" applyBorder="1" applyAlignment="1">
      <alignment horizontal="center" vertical="top" wrapText="1"/>
    </xf>
    <xf numFmtId="164" fontId="69" fillId="19" borderId="11" xfId="1" applyFont="1" applyFill="1" applyBorder="1" applyAlignment="1">
      <alignment horizontal="center" vertical="top" wrapText="1"/>
    </xf>
    <xf numFmtId="0" fontId="30" fillId="16" borderId="7" xfId="0" applyFont="1" applyFill="1" applyBorder="1" applyAlignment="1">
      <alignment horizontal="center" vertical="center" wrapText="1"/>
    </xf>
    <xf numFmtId="0" fontId="30" fillId="16" borderId="0" xfId="0" applyFont="1" applyFill="1" applyAlignment="1">
      <alignment horizontal="center" vertical="center" wrapText="1"/>
    </xf>
    <xf numFmtId="164" fontId="50" fillId="18" borderId="8" xfId="1" applyFont="1" applyFill="1" applyBorder="1" applyAlignment="1">
      <alignment horizontal="left" vertical="center" wrapText="1"/>
    </xf>
    <xf numFmtId="164" fontId="50" fillId="18" borderId="6" xfId="1" applyFont="1" applyFill="1" applyBorder="1" applyAlignment="1">
      <alignment horizontal="left" vertical="center" wrapText="1"/>
    </xf>
    <xf numFmtId="164" fontId="50" fillId="18" borderId="9" xfId="1" applyFont="1" applyFill="1" applyBorder="1" applyAlignment="1">
      <alignment horizontal="left" vertical="center" wrapText="1"/>
    </xf>
    <xf numFmtId="0" fontId="49" fillId="22" borderId="6" xfId="0" applyFont="1" applyFill="1" applyBorder="1" applyAlignment="1">
      <alignment horizontal="left" vertical="center" wrapText="1"/>
    </xf>
    <xf numFmtId="0" fontId="46" fillId="11" borderId="12" xfId="0" applyFont="1" applyFill="1" applyBorder="1" applyAlignment="1">
      <alignment horizontal="left" vertical="center" wrapText="1"/>
    </xf>
    <xf numFmtId="0" fontId="46" fillId="11" borderId="13" xfId="0" applyFont="1" applyFill="1" applyBorder="1" applyAlignment="1">
      <alignment horizontal="left" vertical="center" wrapText="1"/>
    </xf>
    <xf numFmtId="0" fontId="46" fillId="11" borderId="14" xfId="0" applyFont="1" applyFill="1" applyBorder="1" applyAlignment="1">
      <alignment horizontal="left" vertical="center" wrapText="1"/>
    </xf>
    <xf numFmtId="0" fontId="46" fillId="11" borderId="5" xfId="0" applyFont="1" applyFill="1" applyBorder="1" applyAlignment="1">
      <alignment horizontal="left" vertical="center" wrapText="1"/>
    </xf>
    <xf numFmtId="0" fontId="46" fillId="11" borderId="10" xfId="0" applyFont="1" applyFill="1" applyBorder="1" applyAlignment="1">
      <alignment horizontal="left" vertical="center" wrapText="1"/>
    </xf>
    <xf numFmtId="0" fontId="46" fillId="11" borderId="11" xfId="0" applyFont="1" applyFill="1" applyBorder="1" applyAlignment="1">
      <alignment horizontal="left" vertical="center" wrapText="1"/>
    </xf>
    <xf numFmtId="0" fontId="46" fillId="0" borderId="2" xfId="0" applyFont="1" applyBorder="1" applyAlignment="1">
      <alignment horizontal="center" vertical="top" wrapText="1"/>
    </xf>
    <xf numFmtId="0" fontId="46" fillId="0" borderId="3" xfId="0" applyFont="1" applyBorder="1" applyAlignment="1">
      <alignment horizontal="center" vertical="top" wrapText="1"/>
    </xf>
    <xf numFmtId="0" fontId="46" fillId="0" borderId="4" xfId="0" applyFont="1" applyBorder="1" applyAlignment="1">
      <alignment horizontal="center" vertical="top"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4" xfId="0" applyFont="1" applyBorder="1" applyAlignment="1">
      <alignment horizontal="center" vertical="center" wrapText="1"/>
    </xf>
    <xf numFmtId="0" fontId="37" fillId="12" borderId="5" xfId="0" applyFont="1" applyFill="1" applyBorder="1" applyAlignment="1">
      <alignment horizontal="center" vertical="center" wrapText="1"/>
    </xf>
    <xf numFmtId="0" fontId="33" fillId="8" borderId="1" xfId="0" applyFont="1" applyFill="1" applyBorder="1" applyAlignment="1">
      <alignment horizontal="center" vertical="top" wrapText="1"/>
    </xf>
    <xf numFmtId="0" fontId="43" fillId="0" borderId="1" xfId="0" applyFont="1" applyBorder="1" applyAlignment="1">
      <alignment horizontal="left" vertical="center" wrapText="1"/>
    </xf>
    <xf numFmtId="0" fontId="33" fillId="8" borderId="1" xfId="0" applyFont="1" applyFill="1" applyBorder="1" applyAlignment="1">
      <alignment horizontal="center" vertical="center" wrapText="1"/>
    </xf>
    <xf numFmtId="164" fontId="36" fillId="0" borderId="5" xfId="1" applyFont="1" applyBorder="1" applyAlignment="1">
      <alignment horizontal="center" vertical="center" wrapText="1"/>
    </xf>
    <xf numFmtId="164" fontId="36" fillId="0" borderId="10" xfId="1"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38" fillId="0" borderId="1" xfId="0" applyFont="1" applyBorder="1" applyAlignment="1">
      <alignment horizontal="center" vertical="top" wrapText="1"/>
    </xf>
    <xf numFmtId="0" fontId="40" fillId="0" borderId="1" xfId="0" applyFont="1" applyBorder="1" applyAlignment="1">
      <alignment horizontal="center" vertical="top" wrapText="1"/>
    </xf>
    <xf numFmtId="0" fontId="38" fillId="0" borderId="1" xfId="0" applyFont="1" applyBorder="1" applyAlignment="1">
      <alignment horizontal="center" vertical="center" textRotation="90" wrapText="1"/>
    </xf>
    <xf numFmtId="0" fontId="38" fillId="4" borderId="1" xfId="0" applyFont="1" applyFill="1" applyBorder="1" applyAlignment="1">
      <alignment horizontal="center" vertical="top" wrapText="1"/>
    </xf>
    <xf numFmtId="0" fontId="38" fillId="14" borderId="1"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2" borderId="1" xfId="0" applyFont="1" applyFill="1" applyBorder="1" applyAlignment="1">
      <alignment horizontal="center" vertical="top" wrapText="1"/>
    </xf>
    <xf numFmtId="0" fontId="37" fillId="27" borderId="1" xfId="0" applyFont="1" applyFill="1" applyBorder="1" applyAlignment="1">
      <alignment horizontal="center" vertical="center" wrapText="1"/>
    </xf>
    <xf numFmtId="164" fontId="37" fillId="7" borderId="1" xfId="1" applyFont="1" applyFill="1" applyBorder="1" applyAlignment="1">
      <alignment horizontal="center" vertical="center" wrapText="1"/>
    </xf>
    <xf numFmtId="0" fontId="38" fillId="0" borderId="2" xfId="0" applyFont="1" applyBorder="1" applyAlignment="1">
      <alignment horizontal="center" vertical="center" textRotation="90" wrapText="1"/>
    </xf>
    <xf numFmtId="0" fontId="38" fillId="0" borderId="3" xfId="0" applyFont="1" applyBorder="1" applyAlignment="1">
      <alignment horizontal="center" vertical="center" textRotation="90" wrapText="1"/>
    </xf>
    <xf numFmtId="0" fontId="38" fillId="0" borderId="4" xfId="0" applyFont="1" applyBorder="1" applyAlignment="1">
      <alignment horizontal="center" vertical="center" textRotation="90" wrapText="1"/>
    </xf>
    <xf numFmtId="164" fontId="8" fillId="7" borderId="1" xfId="1" applyFont="1" applyFill="1" applyBorder="1" applyAlignment="1">
      <alignment horizontal="center" vertical="center" wrapText="1"/>
    </xf>
    <xf numFmtId="164" fontId="5" fillId="12" borderId="1" xfId="1"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6" fillId="0" borderId="0" xfId="0" applyFont="1" applyAlignment="1">
      <alignment horizontal="left" vertical="center" wrapText="1"/>
    </xf>
    <xf numFmtId="164" fontId="13" fillId="0" borderId="6" xfId="1" applyFont="1" applyBorder="1" applyAlignment="1">
      <alignment horizontal="left" vertical="center" wrapText="1"/>
    </xf>
    <xf numFmtId="0" fontId="8" fillId="8"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64" fontId="5" fillId="7" borderId="1" xfId="1" applyFont="1" applyFill="1" applyBorder="1" applyAlignment="1">
      <alignment horizontal="center" vertical="center" wrapText="1"/>
    </xf>
    <xf numFmtId="0" fontId="9" fillId="0" borderId="1" xfId="0" applyFont="1" applyBorder="1" applyAlignment="1">
      <alignment horizontal="center" vertical="center" textRotation="90" wrapText="1"/>
    </xf>
    <xf numFmtId="0" fontId="9" fillId="4"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9" fillId="0" borderId="2" xfId="0" applyFont="1" applyBorder="1" applyAlignment="1">
      <alignment horizontal="center" vertical="center" textRotation="90" wrapText="1"/>
    </xf>
    <xf numFmtId="0" fontId="9" fillId="0" borderId="3" xfId="0" applyFont="1" applyBorder="1" applyAlignment="1">
      <alignment horizontal="center" vertical="center" textRotation="90" wrapText="1"/>
    </xf>
    <xf numFmtId="0" fontId="9" fillId="0" borderId="4" xfId="0" applyFont="1" applyBorder="1" applyAlignment="1">
      <alignment horizontal="center" vertical="center" textRotation="90" wrapText="1"/>
    </xf>
  </cellXfs>
  <cellStyles count="96">
    <cellStyle name="Comma" xfId="1" builtinId="3"/>
    <cellStyle name="Comma 2" xfId="3" xr:uid="{00000000-0005-0000-0000-000001000000}"/>
    <cellStyle name="Comma 3" xfId="5" xr:uid="{00000000-0005-0000-0000-000002000000}"/>
    <cellStyle name="Comma 3 2" xfId="94" xr:uid="{00000000-0005-0000-0000-000003000000}"/>
    <cellStyle name="Comma 3 3" xfId="95" xr:uid="{00000000-0005-0000-0000-000004000000}"/>
    <cellStyle name="Comma 4" xfId="6" xr:uid="{00000000-0005-0000-0000-000005000000}"/>
    <cellStyle name="Normal" xfId="0" builtinId="0"/>
    <cellStyle name="Normal 2" xfId="2" xr:uid="{00000000-0005-0000-0000-000007000000}"/>
    <cellStyle name="Normal 2 10" xfId="7" xr:uid="{00000000-0005-0000-0000-000008000000}"/>
    <cellStyle name="Normal 2 10 2" xfId="8" xr:uid="{00000000-0005-0000-0000-000009000000}"/>
    <cellStyle name="Normal 2 10 3" xfId="9" xr:uid="{00000000-0005-0000-0000-00000A000000}"/>
    <cellStyle name="Normal 2 10 4" xfId="10" xr:uid="{00000000-0005-0000-0000-00000B000000}"/>
    <cellStyle name="Normal 2 11" xfId="11" xr:uid="{00000000-0005-0000-0000-00000C000000}"/>
    <cellStyle name="Normal 2 12" xfId="12" xr:uid="{00000000-0005-0000-0000-00000D000000}"/>
    <cellStyle name="Normal 2 2" xfId="13" xr:uid="{00000000-0005-0000-0000-00000E000000}"/>
    <cellStyle name="Normal 2 2 10" xfId="14" xr:uid="{00000000-0005-0000-0000-00000F000000}"/>
    <cellStyle name="Normal 2 2 11" xfId="15" xr:uid="{00000000-0005-0000-0000-000010000000}"/>
    <cellStyle name="Normal 2 2 2" xfId="16" xr:uid="{00000000-0005-0000-0000-000011000000}"/>
    <cellStyle name="Normal 2 2 2 2" xfId="17" xr:uid="{00000000-0005-0000-0000-000012000000}"/>
    <cellStyle name="Normal 2 2 2 2 2" xfId="18" xr:uid="{00000000-0005-0000-0000-000013000000}"/>
    <cellStyle name="Normal 2 2 2 2 2 2" xfId="19" xr:uid="{00000000-0005-0000-0000-000014000000}"/>
    <cellStyle name="Normal 2 2 2 2 2 2 2" xfId="20" xr:uid="{00000000-0005-0000-0000-000015000000}"/>
    <cellStyle name="Normal 2 2 2 2 2 2 2 2" xfId="21" xr:uid="{00000000-0005-0000-0000-000016000000}"/>
    <cellStyle name="Normal 2 2 2 2 2 2 2 3" xfId="22" xr:uid="{00000000-0005-0000-0000-000017000000}"/>
    <cellStyle name="Normal 2 2 2 2 2 2 2 4" xfId="23" xr:uid="{00000000-0005-0000-0000-000018000000}"/>
    <cellStyle name="Normal 2 2 2 2 2 2 3" xfId="24" xr:uid="{00000000-0005-0000-0000-000019000000}"/>
    <cellStyle name="Normal 2 2 2 2 2 2 4" xfId="25" xr:uid="{00000000-0005-0000-0000-00001A000000}"/>
    <cellStyle name="Normal 2 2 2 2 2 3" xfId="26" xr:uid="{00000000-0005-0000-0000-00001B000000}"/>
    <cellStyle name="Normal 2 2 2 2 2 4" xfId="27" xr:uid="{00000000-0005-0000-0000-00001C000000}"/>
    <cellStyle name="Normal 2 2 2 2 2 5" xfId="28" xr:uid="{00000000-0005-0000-0000-00001D000000}"/>
    <cellStyle name="Normal 2 2 2 2 3" xfId="29" xr:uid="{00000000-0005-0000-0000-00001E000000}"/>
    <cellStyle name="Normal 2 2 2 2 4" xfId="30" xr:uid="{00000000-0005-0000-0000-00001F000000}"/>
    <cellStyle name="Normal 2 2 2 2 5" xfId="31" xr:uid="{00000000-0005-0000-0000-000020000000}"/>
    <cellStyle name="Normal 2 2 2 2 5 2" xfId="32" xr:uid="{00000000-0005-0000-0000-000021000000}"/>
    <cellStyle name="Normal 2 2 2 2 5 3" xfId="33" xr:uid="{00000000-0005-0000-0000-000022000000}"/>
    <cellStyle name="Normal 2 2 2 2 5 4" xfId="34" xr:uid="{00000000-0005-0000-0000-000023000000}"/>
    <cellStyle name="Normal 2 2 2 2 6" xfId="35" xr:uid="{00000000-0005-0000-0000-000024000000}"/>
    <cellStyle name="Normal 2 2 2 2 7" xfId="36" xr:uid="{00000000-0005-0000-0000-000025000000}"/>
    <cellStyle name="Normal 2 2 2 3" xfId="37" xr:uid="{00000000-0005-0000-0000-000026000000}"/>
    <cellStyle name="Normal 2 2 2 3 2" xfId="38" xr:uid="{00000000-0005-0000-0000-000027000000}"/>
    <cellStyle name="Normal 2 2 2 3 2 2" xfId="39" xr:uid="{00000000-0005-0000-0000-000028000000}"/>
    <cellStyle name="Normal 2 2 2 3 2 2 2" xfId="40" xr:uid="{00000000-0005-0000-0000-000029000000}"/>
    <cellStyle name="Normal 2 2 2 3 2 2 3" xfId="41" xr:uid="{00000000-0005-0000-0000-00002A000000}"/>
    <cellStyle name="Normal 2 2 2 3 2 2 4" xfId="42" xr:uid="{00000000-0005-0000-0000-00002B000000}"/>
    <cellStyle name="Normal 2 2 2 3 2 3" xfId="43" xr:uid="{00000000-0005-0000-0000-00002C000000}"/>
    <cellStyle name="Normal 2 2 2 3 2 4" xfId="44" xr:uid="{00000000-0005-0000-0000-00002D000000}"/>
    <cellStyle name="Normal 2 2 2 3 3" xfId="45" xr:uid="{00000000-0005-0000-0000-00002E000000}"/>
    <cellStyle name="Normal 2 2 2 3 4" xfId="46" xr:uid="{00000000-0005-0000-0000-00002F000000}"/>
    <cellStyle name="Normal 2 2 2 3 5" xfId="47" xr:uid="{00000000-0005-0000-0000-000030000000}"/>
    <cellStyle name="Normal 2 2 2 4" xfId="48" xr:uid="{00000000-0005-0000-0000-000031000000}"/>
    <cellStyle name="Normal 2 2 2 5" xfId="49" xr:uid="{00000000-0005-0000-0000-000032000000}"/>
    <cellStyle name="Normal 2 2 2 5 2" xfId="50" xr:uid="{00000000-0005-0000-0000-000033000000}"/>
    <cellStyle name="Normal 2 2 2 5 3" xfId="51" xr:uid="{00000000-0005-0000-0000-000034000000}"/>
    <cellStyle name="Normal 2 2 2 5 4" xfId="52" xr:uid="{00000000-0005-0000-0000-000035000000}"/>
    <cellStyle name="Normal 2 2 2 6" xfId="53" xr:uid="{00000000-0005-0000-0000-000036000000}"/>
    <cellStyle name="Normal 2 2 2 7" xfId="54" xr:uid="{00000000-0005-0000-0000-000037000000}"/>
    <cellStyle name="Normal 2 2 3" xfId="55" xr:uid="{00000000-0005-0000-0000-000038000000}"/>
    <cellStyle name="Normal 2 2 4" xfId="56" xr:uid="{00000000-0005-0000-0000-000039000000}"/>
    <cellStyle name="Normal 2 2 5" xfId="57" xr:uid="{00000000-0005-0000-0000-00003A000000}"/>
    <cellStyle name="Normal 2 2 6" xfId="58" xr:uid="{00000000-0005-0000-0000-00003B000000}"/>
    <cellStyle name="Normal 2 2 6 2" xfId="59" xr:uid="{00000000-0005-0000-0000-00003C000000}"/>
    <cellStyle name="Normal 2 2 6 2 2" xfId="60" xr:uid="{00000000-0005-0000-0000-00003D000000}"/>
    <cellStyle name="Normal 2 2 6 2 2 2" xfId="61" xr:uid="{00000000-0005-0000-0000-00003E000000}"/>
    <cellStyle name="Normal 2 2 6 2 2 3" xfId="62" xr:uid="{00000000-0005-0000-0000-00003F000000}"/>
    <cellStyle name="Normal 2 2 6 2 2 4" xfId="63" xr:uid="{00000000-0005-0000-0000-000040000000}"/>
    <cellStyle name="Normal 2 2 6 2 3" xfId="64" xr:uid="{00000000-0005-0000-0000-000041000000}"/>
    <cellStyle name="Normal 2 2 6 2 4" xfId="65" xr:uid="{00000000-0005-0000-0000-000042000000}"/>
    <cellStyle name="Normal 2 2 6 3" xfId="66" xr:uid="{00000000-0005-0000-0000-000043000000}"/>
    <cellStyle name="Normal 2 2 6 4" xfId="67" xr:uid="{00000000-0005-0000-0000-000044000000}"/>
    <cellStyle name="Normal 2 2 6 5" xfId="68" xr:uid="{00000000-0005-0000-0000-000045000000}"/>
    <cellStyle name="Normal 2 2 7" xfId="69" xr:uid="{00000000-0005-0000-0000-000046000000}"/>
    <cellStyle name="Normal 2 2 8" xfId="70" xr:uid="{00000000-0005-0000-0000-000047000000}"/>
    <cellStyle name="Normal 2 2 9" xfId="71" xr:uid="{00000000-0005-0000-0000-000048000000}"/>
    <cellStyle name="Normal 2 2 9 2" xfId="72" xr:uid="{00000000-0005-0000-0000-000049000000}"/>
    <cellStyle name="Normal 2 2 9 3" xfId="73" xr:uid="{00000000-0005-0000-0000-00004A000000}"/>
    <cellStyle name="Normal 2 2 9 4" xfId="74" xr:uid="{00000000-0005-0000-0000-00004B000000}"/>
    <cellStyle name="Normal 2 3" xfId="75" xr:uid="{00000000-0005-0000-0000-00004C000000}"/>
    <cellStyle name="Normal 2 4" xfId="76" xr:uid="{00000000-0005-0000-0000-00004D000000}"/>
    <cellStyle name="Normal 2 5" xfId="77" xr:uid="{00000000-0005-0000-0000-00004E000000}"/>
    <cellStyle name="Normal 2 6" xfId="78" xr:uid="{00000000-0005-0000-0000-00004F000000}"/>
    <cellStyle name="Normal 2 7" xfId="79" xr:uid="{00000000-0005-0000-0000-000050000000}"/>
    <cellStyle name="Normal 2 7 2" xfId="80" xr:uid="{00000000-0005-0000-0000-000051000000}"/>
    <cellStyle name="Normal 2 7 2 2" xfId="81" xr:uid="{00000000-0005-0000-0000-000052000000}"/>
    <cellStyle name="Normal 2 7 2 2 2" xfId="82" xr:uid="{00000000-0005-0000-0000-000053000000}"/>
    <cellStyle name="Normal 2 7 2 2 3" xfId="83" xr:uid="{00000000-0005-0000-0000-000054000000}"/>
    <cellStyle name="Normal 2 7 2 2 4" xfId="84" xr:uid="{00000000-0005-0000-0000-000055000000}"/>
    <cellStyle name="Normal 2 7 2 3" xfId="85" xr:uid="{00000000-0005-0000-0000-000056000000}"/>
    <cellStyle name="Normal 2 7 2 4" xfId="86" xr:uid="{00000000-0005-0000-0000-000057000000}"/>
    <cellStyle name="Normal 2 7 3" xfId="87" xr:uid="{00000000-0005-0000-0000-000058000000}"/>
    <cellStyle name="Normal 2 7 4" xfId="88" xr:uid="{00000000-0005-0000-0000-000059000000}"/>
    <cellStyle name="Normal 2 7 5" xfId="89" xr:uid="{00000000-0005-0000-0000-00005A000000}"/>
    <cellStyle name="Normal 2 8" xfId="90" xr:uid="{00000000-0005-0000-0000-00005B000000}"/>
    <cellStyle name="Normal 2 9" xfId="91" xr:uid="{00000000-0005-0000-0000-00005C000000}"/>
    <cellStyle name="Normal 3 10" xfId="92" xr:uid="{00000000-0005-0000-0000-00005D000000}"/>
    <cellStyle name="Normal 5" xfId="4" xr:uid="{00000000-0005-0000-0000-00005E000000}"/>
    <cellStyle name="Percent" xfId="93" builtinId="5"/>
  </cellStyles>
  <dxfs count="0"/>
  <tableStyles count="0" defaultTableStyle="TableStyleMedium2" defaultPivotStyle="PivotStyleLight16"/>
  <colors>
    <mruColors>
      <color rgb="FFEBE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acer\Downloads\FMR%20Expenditure%20report%20March%2025%20Matrix%20wi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File"/>
    </sheetNames>
    <sheetDataSet>
      <sheetData sheetId="0" refreshError="1">
        <row r="7">
          <cell r="A7" t="str">
            <v>I</v>
          </cell>
          <cell r="B7" t="str">
            <v>Flexible Pool for RCH &amp; Health System Strengthening, National Health Programme and National Urban Health Mission</v>
          </cell>
          <cell r="C7">
            <v>55890484400</v>
          </cell>
          <cell r="D7">
            <v>39922102793.360001</v>
          </cell>
          <cell r="E7">
            <v>0.71429158687628047</v>
          </cell>
        </row>
        <row r="8">
          <cell r="A8" t="str">
            <v>RCH</v>
          </cell>
          <cell r="B8" t="str">
            <v>RCH (including RI, IPPI, NIDDCP)</v>
          </cell>
          <cell r="C8">
            <v>14732902400</v>
          </cell>
          <cell r="D8">
            <v>9390899311.5</v>
          </cell>
          <cell r="E8">
            <v>0.6374099995055964</v>
          </cell>
        </row>
        <row r="9">
          <cell r="A9">
            <v>0</v>
          </cell>
          <cell r="B9" t="str">
            <v>Maternal Health (Excluding Planning &amp; M&amp;E)</v>
          </cell>
          <cell r="C9">
            <v>6921123000</v>
          </cell>
          <cell r="D9">
            <v>4541830459.5</v>
          </cell>
          <cell r="E9">
            <v>0.65622738672611369</v>
          </cell>
        </row>
        <row r="10">
          <cell r="A10">
            <v>1</v>
          </cell>
          <cell r="B10" t="str">
            <v>Village Health &amp; Nutrition Day (VHND)</v>
          </cell>
          <cell r="C10">
            <v>156112000</v>
          </cell>
          <cell r="D10">
            <v>114955237</v>
          </cell>
          <cell r="E10">
            <v>0.73636387337296305</v>
          </cell>
        </row>
        <row r="11">
          <cell r="A11" t="str">
            <v>1.A</v>
          </cell>
          <cell r="B11" t="str">
            <v>DBT</v>
          </cell>
          <cell r="C11">
            <v>0</v>
          </cell>
          <cell r="D11">
            <v>0</v>
          </cell>
          <cell r="E11">
            <v>0</v>
          </cell>
        </row>
        <row r="12">
          <cell r="A12" t="str">
            <v>1.B</v>
          </cell>
          <cell r="B12" t="str">
            <v>Infrastructure - Civil works (I&amp;C)</v>
          </cell>
          <cell r="C12">
            <v>0</v>
          </cell>
          <cell r="D12">
            <v>0</v>
          </cell>
          <cell r="E12">
            <v>0</v>
          </cell>
        </row>
        <row r="13">
          <cell r="A13" t="str">
            <v>1.C</v>
          </cell>
          <cell r="B13" t="str">
            <v>Equipment (Including Furniture, Excluding Computers)</v>
          </cell>
          <cell r="C13">
            <v>0</v>
          </cell>
          <cell r="D13">
            <v>0</v>
          </cell>
          <cell r="E13">
            <v>0</v>
          </cell>
        </row>
        <row r="14">
          <cell r="A14" t="str">
            <v>1.D</v>
          </cell>
          <cell r="B14" t="str">
            <v xml:space="preserve">Drugs and supplies </v>
          </cell>
          <cell r="C14">
            <v>0</v>
          </cell>
          <cell r="D14">
            <v>0</v>
          </cell>
          <cell r="E14">
            <v>0</v>
          </cell>
        </row>
        <row r="15">
          <cell r="A15" t="str">
            <v>1.E</v>
          </cell>
          <cell r="B15" t="str">
            <v>Diagnostics (Consumables, PPP, Sample Transport)</v>
          </cell>
          <cell r="C15">
            <v>0</v>
          </cell>
          <cell r="D15">
            <v>0</v>
          </cell>
          <cell r="E15">
            <v>0</v>
          </cell>
        </row>
        <row r="16">
          <cell r="A16" t="str">
            <v>1.F</v>
          </cell>
          <cell r="B16" t="str">
            <v>Capacity building incl. training</v>
          </cell>
          <cell r="C16">
            <v>0</v>
          </cell>
          <cell r="D16">
            <v>0</v>
          </cell>
          <cell r="E16">
            <v>0</v>
          </cell>
        </row>
        <row r="17">
          <cell r="A17" t="str">
            <v>1.G</v>
          </cell>
          <cell r="B17" t="str">
            <v>ASHA incentives</v>
          </cell>
          <cell r="C17">
            <v>0</v>
          </cell>
          <cell r="D17">
            <v>0</v>
          </cell>
          <cell r="E17">
            <v>0</v>
          </cell>
        </row>
        <row r="18">
          <cell r="A18" t="str">
            <v>1.H</v>
          </cell>
          <cell r="B18" t="str">
            <v>Others including operating costs(OOC)</v>
          </cell>
          <cell r="C18">
            <v>154812240</v>
          </cell>
          <cell r="D18">
            <v>114955237</v>
          </cell>
          <cell r="E18">
            <v>0.7425461772273303</v>
          </cell>
        </row>
        <row r="19">
          <cell r="A19" t="str">
            <v>1.I</v>
          </cell>
          <cell r="B19" t="str">
            <v xml:space="preserve">IEC &amp; Printing </v>
          </cell>
          <cell r="C19">
            <v>1299760</v>
          </cell>
          <cell r="D19">
            <v>0</v>
          </cell>
          <cell r="E19">
            <v>0</v>
          </cell>
        </row>
        <row r="20">
          <cell r="A20" t="str">
            <v>1.J</v>
          </cell>
          <cell r="B20" t="str">
            <v>Planning &amp; M&amp;E</v>
          </cell>
          <cell r="C20">
            <v>0</v>
          </cell>
          <cell r="D20">
            <v>0</v>
          </cell>
          <cell r="E20">
            <v>0</v>
          </cell>
        </row>
        <row r="21">
          <cell r="A21" t="str">
            <v>1.K</v>
          </cell>
          <cell r="B21" t="str">
            <v>Surveillance, Research, Review, Evaluation (SRRE)</v>
          </cell>
          <cell r="C21">
            <v>0</v>
          </cell>
          <cell r="D21">
            <v>0</v>
          </cell>
          <cell r="E21">
            <v>0</v>
          </cell>
        </row>
        <row r="22">
          <cell r="A22">
            <v>2</v>
          </cell>
          <cell r="B22" t="str">
            <v>Pregnancy Registration and Ante-Natal Checkups</v>
          </cell>
          <cell r="C22">
            <v>74949000</v>
          </cell>
          <cell r="D22">
            <v>74908569</v>
          </cell>
          <cell r="E22">
            <v>0.99946055317615978</v>
          </cell>
        </row>
        <row r="23">
          <cell r="A23" t="str">
            <v>2.A</v>
          </cell>
          <cell r="B23" t="str">
            <v>DBT</v>
          </cell>
          <cell r="C23">
            <v>0</v>
          </cell>
          <cell r="D23">
            <v>0</v>
          </cell>
          <cell r="E23">
            <v>0</v>
          </cell>
        </row>
        <row r="24">
          <cell r="A24" t="str">
            <v>2.B</v>
          </cell>
          <cell r="B24" t="str">
            <v>Infrastructure - Civil works (I&amp;C)</v>
          </cell>
          <cell r="C24">
            <v>0</v>
          </cell>
          <cell r="D24">
            <v>0</v>
          </cell>
          <cell r="E24">
            <v>0</v>
          </cell>
        </row>
        <row r="25">
          <cell r="A25" t="str">
            <v>2.C</v>
          </cell>
          <cell r="B25" t="str">
            <v>Equipment (Including Furniture, Excluding Computers)</v>
          </cell>
          <cell r="C25">
            <v>0</v>
          </cell>
          <cell r="D25">
            <v>0</v>
          </cell>
          <cell r="E25">
            <v>0</v>
          </cell>
        </row>
        <row r="26">
          <cell r="A26" t="str">
            <v>2.D</v>
          </cell>
          <cell r="B26" t="str">
            <v xml:space="preserve">Drugs and supplies </v>
          </cell>
          <cell r="C26">
            <v>0</v>
          </cell>
          <cell r="D26">
            <v>0</v>
          </cell>
          <cell r="E26">
            <v>0</v>
          </cell>
        </row>
        <row r="27">
          <cell r="A27" t="str">
            <v>2.E</v>
          </cell>
          <cell r="B27" t="str">
            <v>Diagnostics (Consumables, PPP, Sample Transport)</v>
          </cell>
          <cell r="C27">
            <v>0</v>
          </cell>
          <cell r="D27">
            <v>0</v>
          </cell>
          <cell r="E27">
            <v>0</v>
          </cell>
        </row>
        <row r="28">
          <cell r="A28" t="str">
            <v>2.F</v>
          </cell>
          <cell r="B28" t="str">
            <v>Capacity building incl. training</v>
          </cell>
          <cell r="C28">
            <v>0</v>
          </cell>
          <cell r="D28">
            <v>0</v>
          </cell>
          <cell r="E28">
            <v>0</v>
          </cell>
        </row>
        <row r="29">
          <cell r="A29" t="str">
            <v>2.G</v>
          </cell>
          <cell r="B29" t="str">
            <v>ASHA incentives</v>
          </cell>
          <cell r="C29">
            <v>0</v>
          </cell>
          <cell r="D29">
            <v>0</v>
          </cell>
          <cell r="E29">
            <v>0</v>
          </cell>
        </row>
        <row r="30">
          <cell r="A30" t="str">
            <v>2.H</v>
          </cell>
          <cell r="B30" t="str">
            <v>Others including operating costs(OOC)</v>
          </cell>
          <cell r="C30">
            <v>0</v>
          </cell>
          <cell r="D30">
            <v>0</v>
          </cell>
          <cell r="E30">
            <v>0</v>
          </cell>
        </row>
        <row r="31">
          <cell r="A31" t="str">
            <v>2.I</v>
          </cell>
          <cell r="B31" t="str">
            <v xml:space="preserve">IEC &amp; Printing </v>
          </cell>
          <cell r="C31">
            <v>74949000</v>
          </cell>
          <cell r="D31">
            <v>74908569</v>
          </cell>
          <cell r="E31">
            <v>0.99946055317615978</v>
          </cell>
        </row>
        <row r="32">
          <cell r="A32" t="str">
            <v>2.J</v>
          </cell>
          <cell r="B32" t="str">
            <v>Planning &amp; M&amp;E</v>
          </cell>
          <cell r="C32">
            <v>0</v>
          </cell>
          <cell r="D32">
            <v>0</v>
          </cell>
          <cell r="E32">
            <v>0</v>
          </cell>
        </row>
        <row r="33">
          <cell r="A33" t="str">
            <v>2.K</v>
          </cell>
          <cell r="B33" t="str">
            <v>Surveillance, Research, Review, Evaluation (SRRE)</v>
          </cell>
          <cell r="C33">
            <v>0</v>
          </cell>
          <cell r="D33">
            <v>0</v>
          </cell>
          <cell r="E33">
            <v>0</v>
          </cell>
        </row>
        <row r="34">
          <cell r="A34">
            <v>3</v>
          </cell>
          <cell r="B34" t="str">
            <v>Janani Suraksha Yojana (JSY)</v>
          </cell>
          <cell r="C34">
            <v>3293000000</v>
          </cell>
          <cell r="D34">
            <v>2686776613</v>
          </cell>
          <cell r="E34">
            <v>0.81590543972061946</v>
          </cell>
        </row>
        <row r="35">
          <cell r="A35" t="str">
            <v>3.A</v>
          </cell>
          <cell r="B35" t="str">
            <v>DBT</v>
          </cell>
          <cell r="C35">
            <v>2304210000</v>
          </cell>
          <cell r="D35">
            <v>1882746819</v>
          </cell>
          <cell r="E35">
            <v>0.81708994362493004</v>
          </cell>
        </row>
        <row r="36">
          <cell r="A36" t="str">
            <v>3.B</v>
          </cell>
          <cell r="B36" t="str">
            <v>Infrastructure - Civil works (I&amp;C)</v>
          </cell>
          <cell r="C36">
            <v>0</v>
          </cell>
          <cell r="D36">
            <v>0</v>
          </cell>
          <cell r="E36">
            <v>0</v>
          </cell>
        </row>
        <row r="37">
          <cell r="A37" t="str">
            <v>3.C</v>
          </cell>
          <cell r="B37" t="str">
            <v>Equipment (Including Furniture, Excluding Computers)</v>
          </cell>
          <cell r="C37">
            <v>0</v>
          </cell>
          <cell r="D37">
            <v>0</v>
          </cell>
          <cell r="E37">
            <v>0</v>
          </cell>
        </row>
        <row r="38">
          <cell r="A38" t="str">
            <v>3.D</v>
          </cell>
          <cell r="B38" t="str">
            <v xml:space="preserve">Drugs and supplies </v>
          </cell>
          <cell r="C38">
            <v>0</v>
          </cell>
          <cell r="D38">
            <v>0</v>
          </cell>
          <cell r="E38">
            <v>0</v>
          </cell>
        </row>
        <row r="39">
          <cell r="A39" t="str">
            <v>3.E</v>
          </cell>
          <cell r="B39" t="str">
            <v>Diagnostics (Consumables, PPP, Sample Transport)</v>
          </cell>
          <cell r="C39">
            <v>0</v>
          </cell>
          <cell r="D39">
            <v>0</v>
          </cell>
          <cell r="E39">
            <v>0</v>
          </cell>
        </row>
        <row r="40">
          <cell r="A40" t="str">
            <v>3.F</v>
          </cell>
          <cell r="B40" t="str">
            <v>Capacity building incl. training</v>
          </cell>
          <cell r="C40">
            <v>0</v>
          </cell>
          <cell r="D40">
            <v>0</v>
          </cell>
          <cell r="E40">
            <v>0</v>
          </cell>
        </row>
        <row r="41">
          <cell r="A41" t="str">
            <v>3.G</v>
          </cell>
          <cell r="B41" t="str">
            <v>ASHA incentives</v>
          </cell>
          <cell r="C41">
            <v>984000000</v>
          </cell>
          <cell r="D41">
            <v>801172600</v>
          </cell>
          <cell r="E41">
            <v>0.8141997967479675</v>
          </cell>
        </row>
        <row r="42">
          <cell r="A42" t="str">
            <v>3.H</v>
          </cell>
          <cell r="B42" t="str">
            <v>Others including operating costs(OOC)</v>
          </cell>
          <cell r="C42">
            <v>0</v>
          </cell>
          <cell r="D42">
            <v>0</v>
          </cell>
          <cell r="E42">
            <v>0</v>
          </cell>
        </row>
        <row r="43">
          <cell r="A43" t="str">
            <v>3.I</v>
          </cell>
          <cell r="B43" t="str">
            <v xml:space="preserve">IEC &amp; Printing </v>
          </cell>
          <cell r="C43">
            <v>0</v>
          </cell>
          <cell r="D43">
            <v>0</v>
          </cell>
          <cell r="E43">
            <v>0</v>
          </cell>
        </row>
        <row r="44">
          <cell r="A44" t="str">
            <v>3.J</v>
          </cell>
          <cell r="B44" t="str">
            <v>Planning &amp; M&amp;E</v>
          </cell>
          <cell r="C44">
            <v>4790000</v>
          </cell>
          <cell r="D44">
            <v>2857194</v>
          </cell>
          <cell r="E44">
            <v>0.59649144050104386</v>
          </cell>
        </row>
        <row r="45">
          <cell r="A45" t="str">
            <v>3.K</v>
          </cell>
          <cell r="B45" t="str">
            <v>Surveillance, Research, Review, Evaluation (SRRE)</v>
          </cell>
          <cell r="C45">
            <v>0</v>
          </cell>
          <cell r="D45">
            <v>0</v>
          </cell>
          <cell r="E45">
            <v>0</v>
          </cell>
        </row>
        <row r="46">
          <cell r="A46">
            <v>4</v>
          </cell>
          <cell r="B46" t="str">
            <v>Janani Shishu Suraksha Karyakram (JSSK) (excluding transport)</v>
          </cell>
          <cell r="C46">
            <v>1427834000</v>
          </cell>
          <cell r="D46">
            <v>546011798</v>
          </cell>
          <cell r="E46">
            <v>0.38240565639983359</v>
          </cell>
        </row>
        <row r="47">
          <cell r="A47" t="str">
            <v>4.A</v>
          </cell>
          <cell r="B47" t="str">
            <v>DBT</v>
          </cell>
          <cell r="C47">
            <v>0</v>
          </cell>
          <cell r="D47">
            <v>0</v>
          </cell>
          <cell r="E47">
            <v>0</v>
          </cell>
        </row>
        <row r="48">
          <cell r="A48" t="str">
            <v>4.B</v>
          </cell>
          <cell r="B48" t="str">
            <v>Infrastructure - Civil works (I&amp;C)</v>
          </cell>
          <cell r="C48">
            <v>0</v>
          </cell>
          <cell r="D48">
            <v>0</v>
          </cell>
          <cell r="E48">
            <v>0</v>
          </cell>
        </row>
        <row r="49">
          <cell r="A49" t="str">
            <v>4.C</v>
          </cell>
          <cell r="B49" t="str">
            <v>Equipment (Including Furniture, Excluding Computers)</v>
          </cell>
          <cell r="C49">
            <v>0</v>
          </cell>
          <cell r="D49">
            <v>0</v>
          </cell>
          <cell r="E49">
            <v>0</v>
          </cell>
        </row>
        <row r="50">
          <cell r="A50" t="str">
            <v>4.D</v>
          </cell>
          <cell r="B50" t="str">
            <v xml:space="preserve">Drugs and supplies </v>
          </cell>
          <cell r="C50">
            <v>657500000</v>
          </cell>
          <cell r="D50">
            <v>220907414</v>
          </cell>
          <cell r="E50">
            <v>0.33598085779467679</v>
          </cell>
        </row>
        <row r="51">
          <cell r="A51" t="str">
            <v>4.E</v>
          </cell>
          <cell r="B51" t="str">
            <v>Diagnostics (Consumables, PPP, Sample Transport)</v>
          </cell>
          <cell r="C51">
            <v>0</v>
          </cell>
          <cell r="D51">
            <v>0</v>
          </cell>
          <cell r="E51">
            <v>0</v>
          </cell>
        </row>
        <row r="52">
          <cell r="A52" t="str">
            <v>4.F</v>
          </cell>
          <cell r="B52" t="str">
            <v>Capacity building incl. training</v>
          </cell>
          <cell r="C52">
            <v>0</v>
          </cell>
          <cell r="D52">
            <v>0</v>
          </cell>
          <cell r="E52">
            <v>0</v>
          </cell>
        </row>
        <row r="53">
          <cell r="A53" t="str">
            <v>4.G</v>
          </cell>
          <cell r="B53" t="str">
            <v>ASHA incentives</v>
          </cell>
          <cell r="C53">
            <v>0</v>
          </cell>
          <cell r="D53">
            <v>0</v>
          </cell>
          <cell r="E53">
            <v>0</v>
          </cell>
        </row>
        <row r="54">
          <cell r="A54" t="str">
            <v>4.H</v>
          </cell>
          <cell r="B54" t="str">
            <v>Others including operating costs(OOC)</v>
          </cell>
          <cell r="C54">
            <v>770334000</v>
          </cell>
          <cell r="D54">
            <v>325104384</v>
          </cell>
          <cell r="E54">
            <v>0.42203042316709377</v>
          </cell>
        </row>
        <row r="55">
          <cell r="A55" t="str">
            <v>4.I</v>
          </cell>
          <cell r="B55" t="str">
            <v xml:space="preserve">IEC &amp; Printing </v>
          </cell>
          <cell r="C55">
            <v>0</v>
          </cell>
          <cell r="D55">
            <v>0</v>
          </cell>
          <cell r="E55">
            <v>0</v>
          </cell>
        </row>
        <row r="56">
          <cell r="A56" t="str">
            <v>4.J</v>
          </cell>
          <cell r="B56" t="str">
            <v>Planning &amp; M&amp;E</v>
          </cell>
          <cell r="C56">
            <v>0</v>
          </cell>
          <cell r="D56">
            <v>0</v>
          </cell>
          <cell r="E56">
            <v>0</v>
          </cell>
        </row>
        <row r="57">
          <cell r="A57" t="str">
            <v>4.K</v>
          </cell>
          <cell r="B57" t="str">
            <v>Surveillance, Research, Review, Evaluation (SRRE)</v>
          </cell>
          <cell r="C57">
            <v>0</v>
          </cell>
          <cell r="D57">
            <v>0</v>
          </cell>
          <cell r="E57">
            <v>0</v>
          </cell>
        </row>
        <row r="58">
          <cell r="A58">
            <v>5</v>
          </cell>
          <cell r="B58" t="str">
            <v>Janani Shishu Suraksha Karyakram (JSSK) - transport</v>
          </cell>
          <cell r="C58">
            <v>1303706000</v>
          </cell>
          <cell r="D58">
            <v>435645322</v>
          </cell>
          <cell r="E58">
            <v>0.33415917545827051</v>
          </cell>
        </row>
        <row r="59">
          <cell r="A59" t="str">
            <v>5.A</v>
          </cell>
          <cell r="B59" t="str">
            <v>DBT</v>
          </cell>
          <cell r="C59">
            <v>0</v>
          </cell>
          <cell r="D59">
            <v>0</v>
          </cell>
          <cell r="E59">
            <v>0</v>
          </cell>
        </row>
        <row r="60">
          <cell r="A60" t="str">
            <v>5.B</v>
          </cell>
          <cell r="B60" t="str">
            <v>Infrastructure - Civil works (I&amp;C)</v>
          </cell>
          <cell r="C60">
            <v>0</v>
          </cell>
          <cell r="D60">
            <v>0</v>
          </cell>
          <cell r="E60">
            <v>0</v>
          </cell>
        </row>
        <row r="61">
          <cell r="A61" t="str">
            <v>5.C</v>
          </cell>
          <cell r="B61" t="str">
            <v>Equipment (Including Furniture, Excluding Computers)</v>
          </cell>
          <cell r="C61">
            <v>0</v>
          </cell>
          <cell r="D61">
            <v>0</v>
          </cell>
          <cell r="E61">
            <v>0</v>
          </cell>
        </row>
        <row r="62">
          <cell r="A62" t="str">
            <v>5.D</v>
          </cell>
          <cell r="B62" t="str">
            <v xml:space="preserve">Drugs and supplies </v>
          </cell>
          <cell r="C62">
            <v>0</v>
          </cell>
          <cell r="D62">
            <v>0</v>
          </cell>
          <cell r="E62">
            <v>0</v>
          </cell>
        </row>
        <row r="63">
          <cell r="A63" t="str">
            <v>5.E</v>
          </cell>
          <cell r="B63" t="str">
            <v>Diagnostics (Consumables, PPP, Sample Transport)</v>
          </cell>
          <cell r="C63">
            <v>0</v>
          </cell>
          <cell r="D63">
            <v>0</v>
          </cell>
          <cell r="E63">
            <v>0</v>
          </cell>
        </row>
        <row r="64">
          <cell r="A64" t="str">
            <v>5.F</v>
          </cell>
          <cell r="B64" t="str">
            <v>Capacity building incl. training</v>
          </cell>
          <cell r="C64">
            <v>0</v>
          </cell>
          <cell r="D64">
            <v>0</v>
          </cell>
          <cell r="E64">
            <v>0</v>
          </cell>
        </row>
        <row r="65">
          <cell r="A65" t="str">
            <v>5.G</v>
          </cell>
          <cell r="B65" t="str">
            <v>ASHA incentives</v>
          </cell>
          <cell r="C65">
            <v>0</v>
          </cell>
          <cell r="D65">
            <v>0</v>
          </cell>
          <cell r="E65">
            <v>0</v>
          </cell>
        </row>
        <row r="66">
          <cell r="A66" t="str">
            <v>5.H</v>
          </cell>
          <cell r="B66" t="str">
            <v>Others including operating costs(OOC)</v>
          </cell>
          <cell r="C66">
            <v>1303706000</v>
          </cell>
          <cell r="D66">
            <v>435645322</v>
          </cell>
          <cell r="E66">
            <v>0.33415917545827051</v>
          </cell>
        </row>
        <row r="67">
          <cell r="A67" t="str">
            <v>5.I</v>
          </cell>
          <cell r="B67" t="str">
            <v xml:space="preserve">IEC &amp; Printing </v>
          </cell>
          <cell r="C67">
            <v>0</v>
          </cell>
          <cell r="D67">
            <v>0</v>
          </cell>
          <cell r="E67">
            <v>0</v>
          </cell>
        </row>
        <row r="68">
          <cell r="A68" t="str">
            <v>5.J</v>
          </cell>
          <cell r="B68" t="str">
            <v>Planning &amp; M&amp;E</v>
          </cell>
          <cell r="C68">
            <v>0</v>
          </cell>
          <cell r="D68">
            <v>0</v>
          </cell>
          <cell r="E68">
            <v>0</v>
          </cell>
        </row>
        <row r="69">
          <cell r="A69" t="str">
            <v>5.K</v>
          </cell>
          <cell r="B69" t="str">
            <v>Surveillance, Research, Review, Evaluation (SRRE)</v>
          </cell>
          <cell r="C69">
            <v>0</v>
          </cell>
          <cell r="D69">
            <v>0</v>
          </cell>
          <cell r="E69">
            <v>0</v>
          </cell>
        </row>
        <row r="70">
          <cell r="A70">
            <v>6</v>
          </cell>
          <cell r="B70" t="str">
            <v>Pradhan Mantri Surakshit Matritva Abhiyan (PMSMA)</v>
          </cell>
          <cell r="C70">
            <v>191738000</v>
          </cell>
          <cell r="D70">
            <v>83592144</v>
          </cell>
          <cell r="E70">
            <v>0.43597066830779502</v>
          </cell>
        </row>
        <row r="71">
          <cell r="A71" t="str">
            <v>6.A</v>
          </cell>
          <cell r="B71" t="str">
            <v>DBT</v>
          </cell>
          <cell r="C71">
            <v>0</v>
          </cell>
          <cell r="D71">
            <v>0</v>
          </cell>
          <cell r="E71">
            <v>0</v>
          </cell>
        </row>
        <row r="72">
          <cell r="A72" t="str">
            <v>6.B</v>
          </cell>
          <cell r="B72" t="str">
            <v>Infrastructure - Civil works (I&amp;C)</v>
          </cell>
          <cell r="C72">
            <v>0</v>
          </cell>
          <cell r="D72">
            <v>0</v>
          </cell>
          <cell r="E72">
            <v>0</v>
          </cell>
        </row>
        <row r="73">
          <cell r="A73" t="str">
            <v>6.C</v>
          </cell>
          <cell r="B73" t="str">
            <v>Equipment (Including Furniture, Excluding Computers)</v>
          </cell>
          <cell r="C73">
            <v>0</v>
          </cell>
          <cell r="D73">
            <v>0</v>
          </cell>
          <cell r="E73">
            <v>0</v>
          </cell>
        </row>
        <row r="74">
          <cell r="A74" t="str">
            <v>6.D</v>
          </cell>
          <cell r="B74" t="str">
            <v xml:space="preserve">Drugs and supplies </v>
          </cell>
          <cell r="C74">
            <v>0</v>
          </cell>
          <cell r="D74">
            <v>0</v>
          </cell>
          <cell r="E74">
            <v>0</v>
          </cell>
        </row>
        <row r="75">
          <cell r="A75" t="str">
            <v>6.E</v>
          </cell>
          <cell r="B75" t="str">
            <v>Diagnostics (Consumables, PPP, Sample Transport)</v>
          </cell>
          <cell r="C75">
            <v>0</v>
          </cell>
          <cell r="D75">
            <v>0</v>
          </cell>
          <cell r="E75">
            <v>0</v>
          </cell>
        </row>
        <row r="76">
          <cell r="A76" t="str">
            <v>6.F</v>
          </cell>
          <cell r="B76" t="str">
            <v>Capacity building incl. training</v>
          </cell>
          <cell r="C76">
            <v>3400000</v>
          </cell>
          <cell r="D76">
            <v>1623173</v>
          </cell>
          <cell r="E76">
            <v>0.47740382352941174</v>
          </cell>
        </row>
        <row r="77">
          <cell r="A77" t="str">
            <v>6.G</v>
          </cell>
          <cell r="B77" t="str">
            <v>ASHA incentives</v>
          </cell>
          <cell r="C77">
            <v>112398000</v>
          </cell>
          <cell r="D77">
            <v>42634650</v>
          </cell>
          <cell r="E77">
            <v>0.37931858218117759</v>
          </cell>
        </row>
        <row r="78">
          <cell r="A78" t="str">
            <v>6.H</v>
          </cell>
          <cell r="B78" t="str">
            <v>Others including operating costs(OOC)</v>
          </cell>
          <cell r="C78">
            <v>65702000</v>
          </cell>
          <cell r="D78">
            <v>39137654</v>
          </cell>
          <cell r="E78">
            <v>0.59568436272868408</v>
          </cell>
        </row>
        <row r="79">
          <cell r="A79" t="str">
            <v>6.I</v>
          </cell>
          <cell r="B79" t="str">
            <v xml:space="preserve">IEC &amp; Printing </v>
          </cell>
          <cell r="C79">
            <v>10238000</v>
          </cell>
          <cell r="D79">
            <v>196667</v>
          </cell>
          <cell r="E79">
            <v>1.9209513576870483E-2</v>
          </cell>
        </row>
        <row r="80">
          <cell r="A80" t="str">
            <v>6.J</v>
          </cell>
          <cell r="B80" t="str">
            <v>Planning &amp; M&amp;E</v>
          </cell>
          <cell r="C80">
            <v>0</v>
          </cell>
          <cell r="D80">
            <v>0</v>
          </cell>
          <cell r="E80">
            <v>0</v>
          </cell>
        </row>
        <row r="81">
          <cell r="A81" t="str">
            <v>6.K</v>
          </cell>
          <cell r="B81" t="str">
            <v>Surveillance, Research, Review, Evaluation (SRRE)</v>
          </cell>
          <cell r="C81">
            <v>0</v>
          </cell>
          <cell r="D81">
            <v>0</v>
          </cell>
          <cell r="E81">
            <v>0</v>
          </cell>
        </row>
        <row r="82">
          <cell r="A82">
            <v>7</v>
          </cell>
          <cell r="B82" t="str">
            <v>Surakshit Matritva Aashwasan (SUMAN)</v>
          </cell>
          <cell r="C82">
            <v>43257000</v>
          </cell>
          <cell r="D82">
            <v>33465902</v>
          </cell>
          <cell r="E82">
            <v>0.77365286543218437</v>
          </cell>
        </row>
        <row r="83">
          <cell r="A83" t="str">
            <v>7.A</v>
          </cell>
          <cell r="B83" t="str">
            <v>DBT</v>
          </cell>
          <cell r="C83">
            <v>0</v>
          </cell>
          <cell r="D83">
            <v>0</v>
          </cell>
          <cell r="E83">
            <v>0</v>
          </cell>
        </row>
        <row r="84">
          <cell r="A84" t="str">
            <v>7.B</v>
          </cell>
          <cell r="B84" t="str">
            <v>Infrastructure - Civil works (I&amp;C)</v>
          </cell>
          <cell r="C84">
            <v>0</v>
          </cell>
          <cell r="D84">
            <v>0</v>
          </cell>
          <cell r="E84">
            <v>0</v>
          </cell>
        </row>
        <row r="85">
          <cell r="A85" t="str">
            <v>7.C</v>
          </cell>
          <cell r="B85" t="str">
            <v>Equipment (Including Furniture, Excluding Computers)</v>
          </cell>
          <cell r="C85">
            <v>0</v>
          </cell>
          <cell r="D85">
            <v>0</v>
          </cell>
          <cell r="E85">
            <v>0</v>
          </cell>
        </row>
        <row r="86">
          <cell r="A86" t="str">
            <v>7.D</v>
          </cell>
          <cell r="B86" t="str">
            <v xml:space="preserve">Drugs and supplies </v>
          </cell>
          <cell r="C86">
            <v>0</v>
          </cell>
          <cell r="D86">
            <v>0</v>
          </cell>
          <cell r="E86">
            <v>0</v>
          </cell>
        </row>
        <row r="87">
          <cell r="A87" t="str">
            <v>7.E</v>
          </cell>
          <cell r="B87" t="str">
            <v>Diagnostics (Consumables, PPP, Sample Transport)</v>
          </cell>
          <cell r="C87">
            <v>0</v>
          </cell>
          <cell r="D87">
            <v>0</v>
          </cell>
          <cell r="E87">
            <v>0</v>
          </cell>
        </row>
        <row r="88">
          <cell r="A88" t="str">
            <v>7.F</v>
          </cell>
          <cell r="B88" t="str">
            <v>Capacity building incl. training</v>
          </cell>
          <cell r="C88">
            <v>5817000</v>
          </cell>
          <cell r="D88">
            <v>5517678</v>
          </cell>
          <cell r="E88">
            <v>0.94854357916451781</v>
          </cell>
        </row>
        <row r="89">
          <cell r="A89" t="str">
            <v>7.G</v>
          </cell>
          <cell r="B89" t="str">
            <v>ASHA incentives</v>
          </cell>
          <cell r="C89">
            <v>0</v>
          </cell>
          <cell r="D89">
            <v>0</v>
          </cell>
          <cell r="E89">
            <v>0</v>
          </cell>
        </row>
        <row r="90">
          <cell r="A90" t="str">
            <v>7.H</v>
          </cell>
          <cell r="B90" t="str">
            <v>Others including operating costs(OOC)</v>
          </cell>
          <cell r="C90">
            <v>9780000</v>
          </cell>
          <cell r="D90">
            <v>2715255</v>
          </cell>
          <cell r="E90">
            <v>0.27763343558282211</v>
          </cell>
        </row>
        <row r="91">
          <cell r="A91" t="str">
            <v>7.I</v>
          </cell>
          <cell r="B91" t="str">
            <v xml:space="preserve">IEC &amp; Printing </v>
          </cell>
          <cell r="C91">
            <v>27660000</v>
          </cell>
          <cell r="D91">
            <v>25232969</v>
          </cell>
          <cell r="E91">
            <v>0.91225484454085326</v>
          </cell>
        </row>
        <row r="92">
          <cell r="A92" t="str">
            <v>7.J</v>
          </cell>
          <cell r="B92" t="str">
            <v>Planning &amp; M&amp;E</v>
          </cell>
          <cell r="C92">
            <v>0</v>
          </cell>
          <cell r="D92">
            <v>0</v>
          </cell>
          <cell r="E92">
            <v>0</v>
          </cell>
        </row>
        <row r="93">
          <cell r="A93" t="str">
            <v>7.K</v>
          </cell>
          <cell r="B93" t="str">
            <v>Surveillance, Research, Review, Evaluation (SRRE)</v>
          </cell>
          <cell r="C93">
            <v>0</v>
          </cell>
          <cell r="D93">
            <v>0</v>
          </cell>
          <cell r="E93">
            <v>0</v>
          </cell>
        </row>
        <row r="94">
          <cell r="A94">
            <v>8</v>
          </cell>
          <cell r="B94" t="str">
            <v>Midwifery</v>
          </cell>
          <cell r="C94">
            <v>22480000</v>
          </cell>
          <cell r="D94">
            <v>19449791</v>
          </cell>
          <cell r="E94">
            <v>0.86520422597864766</v>
          </cell>
        </row>
        <row r="95">
          <cell r="A95" t="str">
            <v>8.A</v>
          </cell>
          <cell r="B95" t="str">
            <v>DBT</v>
          </cell>
          <cell r="C95">
            <v>0</v>
          </cell>
          <cell r="D95">
            <v>0</v>
          </cell>
          <cell r="E95">
            <v>0</v>
          </cell>
        </row>
        <row r="96">
          <cell r="A96" t="str">
            <v>8.B</v>
          </cell>
          <cell r="B96" t="str">
            <v>Infrastructure - Civil works (I&amp;C)</v>
          </cell>
          <cell r="C96">
            <v>0</v>
          </cell>
          <cell r="D96">
            <v>0</v>
          </cell>
          <cell r="E96">
            <v>0</v>
          </cell>
        </row>
        <row r="97">
          <cell r="A97" t="str">
            <v>8.C</v>
          </cell>
          <cell r="B97" t="str">
            <v>Equipment (Including Furniture, Excluding Computers)</v>
          </cell>
          <cell r="C97">
            <v>0</v>
          </cell>
          <cell r="D97">
            <v>0</v>
          </cell>
          <cell r="E97">
            <v>0</v>
          </cell>
        </row>
        <row r="98">
          <cell r="A98" t="str">
            <v>8.D</v>
          </cell>
          <cell r="B98" t="str">
            <v xml:space="preserve">Drugs and supplies </v>
          </cell>
          <cell r="C98">
            <v>0</v>
          </cell>
          <cell r="D98">
            <v>0</v>
          </cell>
          <cell r="E98">
            <v>0</v>
          </cell>
        </row>
        <row r="99">
          <cell r="A99" t="str">
            <v>8.E</v>
          </cell>
          <cell r="B99" t="str">
            <v>Diagnostics (Consumables, PPP, Sample Transport)</v>
          </cell>
          <cell r="C99">
            <v>700000</v>
          </cell>
          <cell r="D99">
            <v>227526</v>
          </cell>
          <cell r="E99">
            <v>0.32503714285714286</v>
          </cell>
        </row>
        <row r="100">
          <cell r="A100" t="str">
            <v>8.F</v>
          </cell>
          <cell r="B100" t="str">
            <v>Capacity building incl. training</v>
          </cell>
          <cell r="C100">
            <v>16730000</v>
          </cell>
          <cell r="D100">
            <v>17940532</v>
          </cell>
          <cell r="E100">
            <v>1.0723569635385535</v>
          </cell>
        </row>
        <row r="101">
          <cell r="A101" t="str">
            <v>8.G</v>
          </cell>
          <cell r="B101" t="str">
            <v>ASHA incentives</v>
          </cell>
          <cell r="C101">
            <v>0</v>
          </cell>
          <cell r="D101">
            <v>0</v>
          </cell>
          <cell r="E101">
            <v>0</v>
          </cell>
        </row>
        <row r="102">
          <cell r="A102" t="str">
            <v>8.H</v>
          </cell>
          <cell r="B102" t="str">
            <v>Others including operating costs(OOC)</v>
          </cell>
          <cell r="C102">
            <v>5050000</v>
          </cell>
          <cell r="D102">
            <v>1281733</v>
          </cell>
          <cell r="E102">
            <v>0.25380851485148515</v>
          </cell>
        </row>
        <row r="103">
          <cell r="A103" t="str">
            <v>8.I</v>
          </cell>
          <cell r="B103" t="str">
            <v xml:space="preserve">IEC &amp; Printing </v>
          </cell>
          <cell r="C103">
            <v>0</v>
          </cell>
          <cell r="D103">
            <v>0</v>
          </cell>
          <cell r="E103">
            <v>0</v>
          </cell>
        </row>
        <row r="104">
          <cell r="A104" t="str">
            <v>8.J</v>
          </cell>
          <cell r="B104" t="str">
            <v>Planning &amp; M&amp;E</v>
          </cell>
          <cell r="C104">
            <v>0</v>
          </cell>
          <cell r="D104">
            <v>0</v>
          </cell>
          <cell r="E104">
            <v>0</v>
          </cell>
        </row>
        <row r="105">
          <cell r="A105" t="str">
            <v>8.K</v>
          </cell>
          <cell r="B105" t="str">
            <v>Surveillance, Research, Review, Evaluation (SRRE)</v>
          </cell>
          <cell r="C105">
            <v>0</v>
          </cell>
          <cell r="D105">
            <v>0</v>
          </cell>
          <cell r="E105">
            <v>0</v>
          </cell>
        </row>
        <row r="106">
          <cell r="A106">
            <v>9</v>
          </cell>
          <cell r="B106" t="str">
            <v>Maternal Death Review</v>
          </cell>
          <cell r="C106">
            <v>12486000</v>
          </cell>
          <cell r="D106">
            <v>3248288</v>
          </cell>
          <cell r="E106">
            <v>0.26015441294249558</v>
          </cell>
        </row>
        <row r="107">
          <cell r="A107" t="str">
            <v>9.A</v>
          </cell>
          <cell r="B107" t="str">
            <v>DBT</v>
          </cell>
          <cell r="C107">
            <v>0</v>
          </cell>
          <cell r="D107">
            <v>0</v>
          </cell>
          <cell r="E107">
            <v>0</v>
          </cell>
        </row>
        <row r="108">
          <cell r="A108" t="str">
            <v>9.B</v>
          </cell>
          <cell r="B108" t="str">
            <v>Infrastructure - Civil works (I&amp;C)</v>
          </cell>
          <cell r="C108">
            <v>0</v>
          </cell>
          <cell r="D108">
            <v>0</v>
          </cell>
          <cell r="E108">
            <v>0</v>
          </cell>
        </row>
        <row r="109">
          <cell r="A109" t="str">
            <v>9.C</v>
          </cell>
          <cell r="B109" t="str">
            <v>Equipment (Including Furniture, Excluding Computers)</v>
          </cell>
          <cell r="C109">
            <v>0</v>
          </cell>
          <cell r="D109">
            <v>0</v>
          </cell>
          <cell r="E109">
            <v>0</v>
          </cell>
        </row>
        <row r="110">
          <cell r="A110" t="str">
            <v>9.D</v>
          </cell>
          <cell r="B110" t="str">
            <v xml:space="preserve">Drugs and supplies </v>
          </cell>
          <cell r="C110">
            <v>0</v>
          </cell>
          <cell r="D110">
            <v>0</v>
          </cell>
          <cell r="E110">
            <v>0</v>
          </cell>
        </row>
        <row r="111">
          <cell r="A111" t="str">
            <v>9.E</v>
          </cell>
          <cell r="B111" t="str">
            <v>Diagnostics (Consumables, PPP, Sample Transport)</v>
          </cell>
          <cell r="C111">
            <v>0</v>
          </cell>
          <cell r="D111">
            <v>0</v>
          </cell>
          <cell r="E111">
            <v>0</v>
          </cell>
        </row>
        <row r="112">
          <cell r="A112" t="str">
            <v>9.F</v>
          </cell>
          <cell r="B112" t="str">
            <v>Capacity building incl. training</v>
          </cell>
          <cell r="C112">
            <v>4317000</v>
          </cell>
          <cell r="D112">
            <v>2293755</v>
          </cell>
          <cell r="E112">
            <v>0.53133078526754696</v>
          </cell>
        </row>
        <row r="113">
          <cell r="A113" t="str">
            <v>9.G</v>
          </cell>
          <cell r="B113" t="str">
            <v>ASHA incentives</v>
          </cell>
          <cell r="C113">
            <v>658000</v>
          </cell>
          <cell r="D113">
            <v>666400</v>
          </cell>
          <cell r="E113">
            <v>1.0127659574468084</v>
          </cell>
        </row>
        <row r="114">
          <cell r="A114" t="str">
            <v>9.H</v>
          </cell>
          <cell r="B114" t="str">
            <v>Others including operating costs(OOC)</v>
          </cell>
          <cell r="C114">
            <v>0</v>
          </cell>
          <cell r="D114">
            <v>0</v>
          </cell>
          <cell r="E114">
            <v>0</v>
          </cell>
        </row>
        <row r="115">
          <cell r="A115" t="str">
            <v>9.I</v>
          </cell>
          <cell r="B115" t="str">
            <v xml:space="preserve">IEC &amp; Printing </v>
          </cell>
          <cell r="C115">
            <v>140000</v>
          </cell>
          <cell r="D115">
            <v>16878</v>
          </cell>
          <cell r="E115">
            <v>0.12055714285714286</v>
          </cell>
        </row>
        <row r="116">
          <cell r="A116" t="str">
            <v>9.J</v>
          </cell>
          <cell r="B116" t="str">
            <v>Planning &amp; M&amp;E</v>
          </cell>
          <cell r="C116">
            <v>0</v>
          </cell>
          <cell r="D116">
            <v>0</v>
          </cell>
          <cell r="E116">
            <v>0</v>
          </cell>
        </row>
        <row r="117">
          <cell r="A117" t="str">
            <v>9.K</v>
          </cell>
          <cell r="B117" t="str">
            <v>Surveillance, Research, Review, Evaluation (SRRE)</v>
          </cell>
          <cell r="C117">
            <v>7371000</v>
          </cell>
          <cell r="D117">
            <v>271255</v>
          </cell>
          <cell r="E117">
            <v>3.6800298466965135E-2</v>
          </cell>
        </row>
        <row r="118">
          <cell r="A118">
            <v>10</v>
          </cell>
          <cell r="B118" t="str">
            <v>Comprehensive Abortion Care</v>
          </cell>
          <cell r="C118">
            <v>38170000</v>
          </cell>
          <cell r="D118">
            <v>26078747.5</v>
          </cell>
          <cell r="E118">
            <v>0.68322629028032489</v>
          </cell>
        </row>
        <row r="119">
          <cell r="A119" t="str">
            <v>10.A</v>
          </cell>
          <cell r="B119" t="str">
            <v>DBT</v>
          </cell>
          <cell r="C119">
            <v>0</v>
          </cell>
          <cell r="D119">
            <v>0</v>
          </cell>
          <cell r="E119">
            <v>0</v>
          </cell>
        </row>
        <row r="120">
          <cell r="A120" t="str">
            <v>10.B</v>
          </cell>
          <cell r="B120" t="str">
            <v>Infrastructure - Civil works (I&amp;C)</v>
          </cell>
          <cell r="C120">
            <v>0</v>
          </cell>
          <cell r="D120">
            <v>0</v>
          </cell>
          <cell r="E120">
            <v>0</v>
          </cell>
        </row>
        <row r="121">
          <cell r="A121" t="str">
            <v>10.C</v>
          </cell>
          <cell r="B121" t="str">
            <v>Equipment (Including Furniture, Excluding Computers)</v>
          </cell>
          <cell r="C121">
            <v>3932544</v>
          </cell>
          <cell r="D121">
            <v>1752304</v>
          </cell>
          <cell r="E121">
            <v>0.44559043713179053</v>
          </cell>
        </row>
        <row r="122">
          <cell r="A122" t="str">
            <v>10.D</v>
          </cell>
          <cell r="B122" t="str">
            <v xml:space="preserve">Drugs and supplies </v>
          </cell>
          <cell r="C122">
            <v>1660000</v>
          </cell>
          <cell r="D122">
            <v>796716</v>
          </cell>
          <cell r="E122">
            <v>0.47994939759036143</v>
          </cell>
        </row>
        <row r="123">
          <cell r="A123" t="str">
            <v>10.E</v>
          </cell>
          <cell r="B123" t="str">
            <v>Diagnostics (Consumables, PPP, Sample Transport)</v>
          </cell>
          <cell r="C123">
            <v>0</v>
          </cell>
          <cell r="D123">
            <v>0</v>
          </cell>
          <cell r="E123">
            <v>0</v>
          </cell>
        </row>
        <row r="124">
          <cell r="A124" t="str">
            <v>10.F</v>
          </cell>
          <cell r="B124" t="str">
            <v>Capacity building incl. training</v>
          </cell>
          <cell r="C124">
            <v>3782000</v>
          </cell>
          <cell r="D124">
            <v>3470401</v>
          </cell>
          <cell r="E124">
            <v>0.91760999471179272</v>
          </cell>
        </row>
        <row r="125">
          <cell r="A125" t="str">
            <v>10.G</v>
          </cell>
          <cell r="B125" t="str">
            <v>ASHA incentives</v>
          </cell>
          <cell r="C125">
            <v>810000</v>
          </cell>
          <cell r="D125">
            <v>355500</v>
          </cell>
          <cell r="E125">
            <v>0.43888888888888888</v>
          </cell>
        </row>
        <row r="126">
          <cell r="A126" t="str">
            <v>10.H</v>
          </cell>
          <cell r="B126" t="str">
            <v>Others including operating costs(OOC)</v>
          </cell>
          <cell r="C126">
            <v>25100000</v>
          </cell>
          <cell r="D126">
            <v>17067874.5</v>
          </cell>
          <cell r="E126">
            <v>0.67999500000000002</v>
          </cell>
        </row>
        <row r="127">
          <cell r="A127" t="str">
            <v>10.I</v>
          </cell>
          <cell r="B127" t="str">
            <v xml:space="preserve">IEC &amp; Printing </v>
          </cell>
          <cell r="C127">
            <v>2000000</v>
          </cell>
          <cell r="D127">
            <v>1922008</v>
          </cell>
          <cell r="E127">
            <v>0.96100399999999997</v>
          </cell>
        </row>
        <row r="128">
          <cell r="A128" t="str">
            <v>10.J</v>
          </cell>
          <cell r="B128" t="str">
            <v>Planning &amp; M&amp;E</v>
          </cell>
          <cell r="C128">
            <v>885456</v>
          </cell>
          <cell r="D128">
            <v>713944</v>
          </cell>
          <cell r="E128">
            <v>0.80630093420791094</v>
          </cell>
        </row>
        <row r="129">
          <cell r="A129" t="str">
            <v>10.K</v>
          </cell>
          <cell r="B129" t="str">
            <v>Surveillance, Research, Review, Evaluation (SRRE)</v>
          </cell>
          <cell r="C129">
            <v>0</v>
          </cell>
          <cell r="D129">
            <v>0</v>
          </cell>
          <cell r="E129">
            <v>0</v>
          </cell>
        </row>
        <row r="130">
          <cell r="A130">
            <v>11</v>
          </cell>
          <cell r="B130" t="str">
            <v>MCH wings</v>
          </cell>
          <cell r="C130">
            <v>43300000</v>
          </cell>
          <cell r="D130">
            <v>220000000</v>
          </cell>
          <cell r="E130">
            <v>5.0808314087759818</v>
          </cell>
        </row>
        <row r="131">
          <cell r="A131" t="str">
            <v>11.A</v>
          </cell>
          <cell r="B131" t="str">
            <v>DBT</v>
          </cell>
          <cell r="C131">
            <v>0</v>
          </cell>
          <cell r="D131">
            <v>0</v>
          </cell>
          <cell r="E131">
            <v>0</v>
          </cell>
        </row>
        <row r="132">
          <cell r="A132" t="str">
            <v>11.B</v>
          </cell>
          <cell r="B132" t="str">
            <v>Infrastructure - Civil works (I&amp;C)</v>
          </cell>
          <cell r="C132">
            <v>43300000</v>
          </cell>
          <cell r="D132">
            <v>220000000</v>
          </cell>
          <cell r="E132">
            <v>5.0808314087759818</v>
          </cell>
        </row>
        <row r="133">
          <cell r="A133" t="str">
            <v>11.C</v>
          </cell>
          <cell r="B133" t="str">
            <v>Equipment (Including Furniture, Excluding Computers)</v>
          </cell>
          <cell r="C133">
            <v>0</v>
          </cell>
          <cell r="D133">
            <v>0</v>
          </cell>
          <cell r="E133">
            <v>0</v>
          </cell>
        </row>
        <row r="134">
          <cell r="A134" t="str">
            <v>11.D</v>
          </cell>
          <cell r="B134" t="str">
            <v xml:space="preserve">Drugs and supplies </v>
          </cell>
          <cell r="C134">
            <v>0</v>
          </cell>
          <cell r="D134">
            <v>0</v>
          </cell>
          <cell r="E134">
            <v>0</v>
          </cell>
        </row>
        <row r="135">
          <cell r="A135" t="str">
            <v>11.E</v>
          </cell>
          <cell r="B135" t="str">
            <v>Diagnostics (Consumables, PPP, Sample Transport)</v>
          </cell>
          <cell r="C135">
            <v>0</v>
          </cell>
          <cell r="D135">
            <v>0</v>
          </cell>
          <cell r="E135">
            <v>0</v>
          </cell>
        </row>
        <row r="136">
          <cell r="A136" t="str">
            <v>11.F</v>
          </cell>
          <cell r="B136" t="str">
            <v>Capacity building incl. training</v>
          </cell>
          <cell r="C136">
            <v>0</v>
          </cell>
          <cell r="D136">
            <v>0</v>
          </cell>
          <cell r="E136">
            <v>0</v>
          </cell>
        </row>
        <row r="137">
          <cell r="A137" t="str">
            <v>11.G</v>
          </cell>
          <cell r="B137" t="str">
            <v>ASHA incentives</v>
          </cell>
          <cell r="C137">
            <v>0</v>
          </cell>
          <cell r="D137">
            <v>0</v>
          </cell>
          <cell r="E137">
            <v>0</v>
          </cell>
        </row>
        <row r="138">
          <cell r="A138" t="str">
            <v>11.H</v>
          </cell>
          <cell r="B138" t="str">
            <v>Others including operating costs(OOC)</v>
          </cell>
          <cell r="C138">
            <v>0</v>
          </cell>
          <cell r="D138">
            <v>0</v>
          </cell>
          <cell r="E138">
            <v>0</v>
          </cell>
        </row>
        <row r="139">
          <cell r="A139" t="str">
            <v>11.I</v>
          </cell>
          <cell r="B139" t="str">
            <v xml:space="preserve">IEC &amp; Printing </v>
          </cell>
          <cell r="C139">
            <v>0</v>
          </cell>
          <cell r="D139">
            <v>0</v>
          </cell>
          <cell r="E139">
            <v>0</v>
          </cell>
        </row>
        <row r="140">
          <cell r="A140" t="str">
            <v>11.J</v>
          </cell>
          <cell r="B140" t="str">
            <v>Planning &amp; M&amp;E</v>
          </cell>
          <cell r="C140">
            <v>0</v>
          </cell>
          <cell r="D140">
            <v>0</v>
          </cell>
          <cell r="E140">
            <v>0</v>
          </cell>
        </row>
        <row r="141">
          <cell r="A141" t="str">
            <v>11.K</v>
          </cell>
          <cell r="B141" t="str">
            <v>Surveillance, Research, Review, Evaluation (SRRE)</v>
          </cell>
          <cell r="C141">
            <v>0</v>
          </cell>
          <cell r="D141">
            <v>0</v>
          </cell>
          <cell r="E141">
            <v>0</v>
          </cell>
        </row>
        <row r="142">
          <cell r="A142">
            <v>12</v>
          </cell>
          <cell r="B142" t="str">
            <v>FRUs</v>
          </cell>
          <cell r="C142">
            <v>66859000</v>
          </cell>
          <cell r="D142">
            <v>46598458</v>
          </cell>
          <cell r="E142">
            <v>0.69696612273590686</v>
          </cell>
        </row>
        <row r="143">
          <cell r="A143" t="str">
            <v>12.A</v>
          </cell>
          <cell r="B143" t="str">
            <v>DBT</v>
          </cell>
          <cell r="C143">
            <v>0</v>
          </cell>
          <cell r="D143">
            <v>0</v>
          </cell>
          <cell r="E143">
            <v>0</v>
          </cell>
        </row>
        <row r="144">
          <cell r="A144" t="str">
            <v>12.B</v>
          </cell>
          <cell r="B144" t="str">
            <v>Infrastructure - Civil works (I&amp;C)</v>
          </cell>
          <cell r="C144">
            <v>0</v>
          </cell>
          <cell r="D144">
            <v>0</v>
          </cell>
          <cell r="E144">
            <v>0</v>
          </cell>
        </row>
        <row r="145">
          <cell r="A145" t="str">
            <v>12.C</v>
          </cell>
          <cell r="B145" t="str">
            <v>Equipment (Including Furniture, Excluding Computers)</v>
          </cell>
          <cell r="C145">
            <v>0</v>
          </cell>
          <cell r="D145">
            <v>0</v>
          </cell>
          <cell r="E145">
            <v>0</v>
          </cell>
        </row>
        <row r="146">
          <cell r="A146" t="str">
            <v>12.D</v>
          </cell>
          <cell r="B146" t="str">
            <v xml:space="preserve">Drugs and supplies </v>
          </cell>
          <cell r="C146">
            <v>0</v>
          </cell>
          <cell r="D146">
            <v>0</v>
          </cell>
          <cell r="E146">
            <v>0</v>
          </cell>
        </row>
        <row r="147">
          <cell r="A147" t="str">
            <v>12.E</v>
          </cell>
          <cell r="B147" t="str">
            <v>Diagnostics (Consumables, PPP, Sample Transport)</v>
          </cell>
          <cell r="C147">
            <v>0</v>
          </cell>
          <cell r="D147">
            <v>0</v>
          </cell>
          <cell r="E147">
            <v>0</v>
          </cell>
        </row>
        <row r="148">
          <cell r="A148" t="str">
            <v>12.F</v>
          </cell>
          <cell r="B148" t="str">
            <v>Capacity building incl. training</v>
          </cell>
          <cell r="C148">
            <v>64559000</v>
          </cell>
          <cell r="D148">
            <v>46598458</v>
          </cell>
          <cell r="E148">
            <v>0.72179646524884211</v>
          </cell>
        </row>
        <row r="149">
          <cell r="A149" t="str">
            <v>12.G</v>
          </cell>
          <cell r="B149" t="str">
            <v>ASHA incentives</v>
          </cell>
          <cell r="C149">
            <v>0</v>
          </cell>
          <cell r="D149">
            <v>0</v>
          </cell>
          <cell r="E149">
            <v>0</v>
          </cell>
        </row>
        <row r="150">
          <cell r="A150" t="str">
            <v>12.H</v>
          </cell>
          <cell r="B150" t="str">
            <v>Others including operating costs(OOC)</v>
          </cell>
          <cell r="C150">
            <v>0</v>
          </cell>
          <cell r="D150">
            <v>0</v>
          </cell>
          <cell r="E150">
            <v>0</v>
          </cell>
        </row>
        <row r="151">
          <cell r="A151" t="str">
            <v>12.I</v>
          </cell>
          <cell r="B151" t="str">
            <v xml:space="preserve">IEC &amp; Printing </v>
          </cell>
          <cell r="C151">
            <v>2300000</v>
          </cell>
          <cell r="D151">
            <v>0</v>
          </cell>
          <cell r="E151">
            <v>0</v>
          </cell>
        </row>
        <row r="152">
          <cell r="A152" t="str">
            <v>12.J</v>
          </cell>
          <cell r="B152" t="str">
            <v>Planning &amp; M&amp;E</v>
          </cell>
          <cell r="C152">
            <v>0</v>
          </cell>
          <cell r="D152">
            <v>0</v>
          </cell>
          <cell r="E152">
            <v>0</v>
          </cell>
        </row>
        <row r="153">
          <cell r="A153" t="str">
            <v>12.K</v>
          </cell>
          <cell r="B153" t="str">
            <v>Surveillance, Research, Review, Evaluation (SRRE)</v>
          </cell>
          <cell r="C153">
            <v>0</v>
          </cell>
          <cell r="D153">
            <v>0</v>
          </cell>
          <cell r="E153">
            <v>0</v>
          </cell>
        </row>
        <row r="154">
          <cell r="A154">
            <v>13</v>
          </cell>
          <cell r="B154" t="str">
            <v>HDU/ICU - Maternal Health</v>
          </cell>
          <cell r="C154">
            <v>0</v>
          </cell>
          <cell r="D154">
            <v>0</v>
          </cell>
          <cell r="E154">
            <v>0</v>
          </cell>
        </row>
        <row r="155">
          <cell r="A155" t="str">
            <v>13.A</v>
          </cell>
          <cell r="B155" t="str">
            <v>DBT</v>
          </cell>
          <cell r="C155">
            <v>0</v>
          </cell>
          <cell r="D155">
            <v>0</v>
          </cell>
          <cell r="E155">
            <v>0</v>
          </cell>
        </row>
        <row r="156">
          <cell r="A156" t="str">
            <v>13.B</v>
          </cell>
          <cell r="B156" t="str">
            <v>Infrastructure - Civil works (I&amp;C)</v>
          </cell>
          <cell r="C156">
            <v>0</v>
          </cell>
          <cell r="D156">
            <v>0</v>
          </cell>
          <cell r="E156">
            <v>0</v>
          </cell>
        </row>
        <row r="157">
          <cell r="A157" t="str">
            <v>13.C</v>
          </cell>
          <cell r="B157" t="str">
            <v>Equipment (Including Furniture, Excluding Computers)</v>
          </cell>
          <cell r="C157">
            <v>0</v>
          </cell>
          <cell r="D157">
            <v>0</v>
          </cell>
          <cell r="E157">
            <v>0</v>
          </cell>
        </row>
        <row r="158">
          <cell r="A158" t="str">
            <v>13.D</v>
          </cell>
          <cell r="B158" t="str">
            <v xml:space="preserve">Drugs and supplies </v>
          </cell>
          <cell r="C158">
            <v>0</v>
          </cell>
          <cell r="D158">
            <v>0</v>
          </cell>
          <cell r="E158">
            <v>0</v>
          </cell>
        </row>
        <row r="159">
          <cell r="A159" t="str">
            <v>13.E</v>
          </cell>
          <cell r="B159" t="str">
            <v>Diagnostics (Consumables, PPP, Sample Transport)</v>
          </cell>
          <cell r="C159">
            <v>0</v>
          </cell>
          <cell r="D159">
            <v>0</v>
          </cell>
          <cell r="E159">
            <v>0</v>
          </cell>
        </row>
        <row r="160">
          <cell r="A160" t="str">
            <v>13.F</v>
          </cell>
          <cell r="B160" t="str">
            <v>Capacity building incl. training</v>
          </cell>
          <cell r="C160">
            <v>0</v>
          </cell>
          <cell r="D160">
            <v>0</v>
          </cell>
          <cell r="E160">
            <v>0</v>
          </cell>
        </row>
        <row r="161">
          <cell r="A161" t="str">
            <v>13.G</v>
          </cell>
          <cell r="B161" t="str">
            <v>ASHA incentives</v>
          </cell>
          <cell r="C161">
            <v>0</v>
          </cell>
          <cell r="D161">
            <v>0</v>
          </cell>
          <cell r="E161">
            <v>0</v>
          </cell>
        </row>
        <row r="162">
          <cell r="A162" t="str">
            <v>13.H</v>
          </cell>
          <cell r="B162" t="str">
            <v>Others including operating costs(OOC)</v>
          </cell>
          <cell r="C162">
            <v>0</v>
          </cell>
          <cell r="D162">
            <v>0</v>
          </cell>
          <cell r="E162">
            <v>0</v>
          </cell>
        </row>
        <row r="163">
          <cell r="A163" t="str">
            <v>13.I</v>
          </cell>
          <cell r="B163" t="str">
            <v xml:space="preserve">IEC &amp; Printing </v>
          </cell>
          <cell r="C163">
            <v>0</v>
          </cell>
          <cell r="D163">
            <v>0</v>
          </cell>
          <cell r="E163">
            <v>0</v>
          </cell>
        </row>
        <row r="164">
          <cell r="A164" t="str">
            <v>13.J</v>
          </cell>
          <cell r="B164" t="str">
            <v>Planning &amp; M&amp;E</v>
          </cell>
          <cell r="C164">
            <v>0</v>
          </cell>
          <cell r="D164">
            <v>0</v>
          </cell>
          <cell r="E164">
            <v>0</v>
          </cell>
        </row>
        <row r="165">
          <cell r="A165" t="str">
            <v>13.K</v>
          </cell>
          <cell r="B165" t="str">
            <v>Surveillance, Research, Review, Evaluation (SRRE)</v>
          </cell>
          <cell r="C165">
            <v>0</v>
          </cell>
          <cell r="D165">
            <v>0</v>
          </cell>
          <cell r="E165">
            <v>0</v>
          </cell>
        </row>
        <row r="166">
          <cell r="A166">
            <v>14</v>
          </cell>
          <cell r="B166" t="str">
            <v>Labour Rooms (LDR + NBCCs)</v>
          </cell>
          <cell r="C166">
            <v>30674000</v>
          </cell>
          <cell r="D166">
            <v>17627646</v>
          </cell>
          <cell r="E166">
            <v>0.57467712068853105</v>
          </cell>
        </row>
        <row r="167">
          <cell r="A167" t="str">
            <v>14.A</v>
          </cell>
          <cell r="B167" t="str">
            <v>DBT</v>
          </cell>
          <cell r="C167">
            <v>0</v>
          </cell>
          <cell r="D167">
            <v>0</v>
          </cell>
          <cell r="E167">
            <v>0</v>
          </cell>
        </row>
        <row r="168">
          <cell r="A168" t="str">
            <v>14.B</v>
          </cell>
          <cell r="B168" t="str">
            <v>Infrastructure - Civil works (I&amp;C)</v>
          </cell>
          <cell r="C168">
            <v>0</v>
          </cell>
          <cell r="D168">
            <v>0</v>
          </cell>
          <cell r="E168">
            <v>0</v>
          </cell>
        </row>
        <row r="169">
          <cell r="A169" t="str">
            <v>14.C</v>
          </cell>
          <cell r="B169" t="str">
            <v>Equipment (Including Furniture, Excluding Computers)</v>
          </cell>
          <cell r="C169">
            <v>15000000</v>
          </cell>
          <cell r="D169">
            <v>0</v>
          </cell>
          <cell r="E169">
            <v>0</v>
          </cell>
        </row>
        <row r="170">
          <cell r="A170" t="str">
            <v>14.D</v>
          </cell>
          <cell r="B170" t="str">
            <v xml:space="preserve">Drugs and supplies </v>
          </cell>
          <cell r="C170">
            <v>0</v>
          </cell>
          <cell r="D170">
            <v>0</v>
          </cell>
          <cell r="E170">
            <v>0</v>
          </cell>
        </row>
        <row r="171">
          <cell r="A171" t="str">
            <v>14.E</v>
          </cell>
          <cell r="B171" t="str">
            <v>Diagnostics (Consumables, PPP, Sample Transport)</v>
          </cell>
          <cell r="C171">
            <v>0</v>
          </cell>
          <cell r="D171">
            <v>0</v>
          </cell>
          <cell r="E171">
            <v>0</v>
          </cell>
        </row>
        <row r="172">
          <cell r="A172" t="str">
            <v>14.F</v>
          </cell>
          <cell r="B172" t="str">
            <v>Capacity building incl. training</v>
          </cell>
          <cell r="C172">
            <v>0</v>
          </cell>
          <cell r="D172">
            <v>0</v>
          </cell>
          <cell r="E172">
            <v>0</v>
          </cell>
        </row>
        <row r="173">
          <cell r="A173" t="str">
            <v>14.G</v>
          </cell>
          <cell r="B173" t="str">
            <v>ASHA incentives</v>
          </cell>
          <cell r="C173">
            <v>0</v>
          </cell>
          <cell r="D173">
            <v>0</v>
          </cell>
          <cell r="E173">
            <v>0</v>
          </cell>
        </row>
        <row r="174">
          <cell r="A174" t="str">
            <v>14.H</v>
          </cell>
          <cell r="B174" t="str">
            <v>Others including operating costs(OOC)</v>
          </cell>
          <cell r="C174">
            <v>0</v>
          </cell>
          <cell r="D174">
            <v>0</v>
          </cell>
          <cell r="E174">
            <v>0</v>
          </cell>
        </row>
        <row r="175">
          <cell r="A175" t="str">
            <v>14.I</v>
          </cell>
          <cell r="B175" t="str">
            <v xml:space="preserve">IEC &amp; Printing </v>
          </cell>
          <cell r="C175">
            <v>15674000</v>
          </cell>
          <cell r="D175">
            <v>17627646</v>
          </cell>
          <cell r="E175">
            <v>1.1246424652290417</v>
          </cell>
        </row>
        <row r="176">
          <cell r="A176" t="str">
            <v>14.J</v>
          </cell>
          <cell r="B176" t="str">
            <v>Planning &amp; M&amp;E</v>
          </cell>
          <cell r="C176">
            <v>0</v>
          </cell>
          <cell r="D176">
            <v>0</v>
          </cell>
          <cell r="E176">
            <v>0</v>
          </cell>
        </row>
        <row r="177">
          <cell r="A177" t="str">
            <v>14.K</v>
          </cell>
          <cell r="B177" t="str">
            <v>Surveillance, Research, Review, Evaluation (SRRE)</v>
          </cell>
          <cell r="C177">
            <v>0</v>
          </cell>
          <cell r="D177">
            <v>0</v>
          </cell>
          <cell r="E177">
            <v>0</v>
          </cell>
        </row>
        <row r="178">
          <cell r="A178">
            <v>15</v>
          </cell>
          <cell r="B178" t="str">
            <v>LaQshya</v>
          </cell>
          <cell r="C178">
            <v>21356000</v>
          </cell>
          <cell r="D178">
            <v>78494109</v>
          </cell>
          <cell r="E178">
            <v>3.6755061341075108</v>
          </cell>
        </row>
        <row r="179">
          <cell r="A179" t="str">
            <v>15.A</v>
          </cell>
          <cell r="B179" t="str">
            <v>DBT</v>
          </cell>
          <cell r="C179">
            <v>0</v>
          </cell>
          <cell r="D179">
            <v>0</v>
          </cell>
          <cell r="E179">
            <v>0</v>
          </cell>
        </row>
        <row r="180">
          <cell r="A180" t="str">
            <v>15.B</v>
          </cell>
          <cell r="B180" t="str">
            <v>Infrastructure - Civil works (I&amp;C)</v>
          </cell>
          <cell r="C180">
            <v>0</v>
          </cell>
          <cell r="D180">
            <v>50000000</v>
          </cell>
          <cell r="E180" t="str">
            <v>Without Budget</v>
          </cell>
        </row>
        <row r="181">
          <cell r="A181" t="str">
            <v>15.C</v>
          </cell>
          <cell r="B181" t="str">
            <v>Equipment (Including Furniture, Excluding Computers)</v>
          </cell>
          <cell r="C181">
            <v>0</v>
          </cell>
          <cell r="D181">
            <v>25300720</v>
          </cell>
          <cell r="E181" t="str">
            <v>Without Budget</v>
          </cell>
        </row>
        <row r="182">
          <cell r="A182" t="str">
            <v>15.D</v>
          </cell>
          <cell r="B182" t="str">
            <v xml:space="preserve">Drugs and supplies </v>
          </cell>
          <cell r="C182">
            <v>0</v>
          </cell>
          <cell r="D182">
            <v>0</v>
          </cell>
          <cell r="E182">
            <v>0</v>
          </cell>
        </row>
        <row r="183">
          <cell r="A183" t="str">
            <v>15.E</v>
          </cell>
          <cell r="B183" t="str">
            <v>Diagnostics (Consumables, PPP, Sample Transport)</v>
          </cell>
          <cell r="C183">
            <v>0</v>
          </cell>
          <cell r="D183">
            <v>0</v>
          </cell>
          <cell r="E183">
            <v>0</v>
          </cell>
        </row>
        <row r="184">
          <cell r="A184" t="str">
            <v>15.F</v>
          </cell>
          <cell r="B184" t="str">
            <v>Capacity building incl. training</v>
          </cell>
          <cell r="C184">
            <v>2900000</v>
          </cell>
          <cell r="D184">
            <v>1480673</v>
          </cell>
          <cell r="E184">
            <v>0.51057689655172411</v>
          </cell>
        </row>
        <row r="185">
          <cell r="A185" t="str">
            <v>15.G</v>
          </cell>
          <cell r="B185" t="str">
            <v>ASHA incentives</v>
          </cell>
          <cell r="C185">
            <v>0</v>
          </cell>
          <cell r="D185">
            <v>0</v>
          </cell>
          <cell r="E185">
            <v>0</v>
          </cell>
        </row>
        <row r="186">
          <cell r="A186" t="str">
            <v>15.H</v>
          </cell>
          <cell r="B186" t="str">
            <v>Others including operating costs(OOC)</v>
          </cell>
          <cell r="C186">
            <v>18456000</v>
          </cell>
          <cell r="D186">
            <v>1712716</v>
          </cell>
          <cell r="E186">
            <v>9.2799956653662766E-2</v>
          </cell>
        </row>
        <row r="187">
          <cell r="A187" t="str">
            <v>15.I</v>
          </cell>
          <cell r="B187" t="str">
            <v xml:space="preserve">IEC &amp; Printing </v>
          </cell>
          <cell r="C187">
            <v>0</v>
          </cell>
          <cell r="D187">
            <v>0</v>
          </cell>
          <cell r="E187">
            <v>0</v>
          </cell>
        </row>
        <row r="188">
          <cell r="A188" t="str">
            <v>15.J</v>
          </cell>
          <cell r="B188" t="str">
            <v>Planning &amp; M&amp;E</v>
          </cell>
          <cell r="C188">
            <v>0</v>
          </cell>
          <cell r="D188">
            <v>0</v>
          </cell>
          <cell r="E188">
            <v>0</v>
          </cell>
        </row>
        <row r="189">
          <cell r="A189" t="str">
            <v>15.K</v>
          </cell>
          <cell r="B189" t="str">
            <v>Surveillance, Research, Review, Evaluation (SRRE)</v>
          </cell>
          <cell r="C189">
            <v>0</v>
          </cell>
          <cell r="D189">
            <v>0</v>
          </cell>
          <cell r="E189">
            <v>0</v>
          </cell>
        </row>
        <row r="190">
          <cell r="A190">
            <v>16</v>
          </cell>
          <cell r="B190" t="str">
            <v>Implementation of RCH Portal/ANMOL/MCTS</v>
          </cell>
          <cell r="C190">
            <v>132727000</v>
          </cell>
          <cell r="D190">
            <v>101774353</v>
          </cell>
          <cell r="E190">
            <v>0.76679464615338255</v>
          </cell>
        </row>
        <row r="191">
          <cell r="A191" t="str">
            <v>16.A</v>
          </cell>
          <cell r="B191" t="str">
            <v>DBT</v>
          </cell>
          <cell r="C191">
            <v>0</v>
          </cell>
          <cell r="D191">
            <v>0</v>
          </cell>
          <cell r="E191">
            <v>0</v>
          </cell>
        </row>
        <row r="192">
          <cell r="A192" t="str">
            <v>16.B</v>
          </cell>
          <cell r="B192" t="str">
            <v>Infrastructure - Civil works (I&amp;C)</v>
          </cell>
          <cell r="C192">
            <v>0</v>
          </cell>
          <cell r="D192">
            <v>0</v>
          </cell>
          <cell r="E192">
            <v>0</v>
          </cell>
        </row>
        <row r="193">
          <cell r="A193" t="str">
            <v>16.C</v>
          </cell>
          <cell r="B193" t="str">
            <v>Equipment (Including Furniture, Excluding Computers)</v>
          </cell>
          <cell r="C193">
            <v>0</v>
          </cell>
          <cell r="D193">
            <v>0</v>
          </cell>
          <cell r="E193">
            <v>0</v>
          </cell>
        </row>
        <row r="194">
          <cell r="A194" t="str">
            <v>16.D</v>
          </cell>
          <cell r="B194" t="str">
            <v xml:space="preserve">Drugs and supplies </v>
          </cell>
          <cell r="C194">
            <v>0</v>
          </cell>
          <cell r="D194">
            <v>0</v>
          </cell>
          <cell r="E194">
            <v>0</v>
          </cell>
        </row>
        <row r="195">
          <cell r="A195" t="str">
            <v>16.E</v>
          </cell>
          <cell r="B195" t="str">
            <v>Diagnostics (Consumables, PPP, Sample Transport)</v>
          </cell>
          <cell r="C195">
            <v>0</v>
          </cell>
          <cell r="D195">
            <v>0</v>
          </cell>
          <cell r="E195">
            <v>0</v>
          </cell>
        </row>
        <row r="196">
          <cell r="A196" t="str">
            <v>16.F</v>
          </cell>
          <cell r="B196" t="str">
            <v>Capacity building incl. training</v>
          </cell>
          <cell r="C196">
            <v>0</v>
          </cell>
          <cell r="D196">
            <v>0</v>
          </cell>
          <cell r="E196">
            <v>0</v>
          </cell>
        </row>
        <row r="197">
          <cell r="A197" t="str">
            <v>16.G</v>
          </cell>
          <cell r="B197" t="str">
            <v>ASHA incentives</v>
          </cell>
          <cell r="C197">
            <v>0</v>
          </cell>
          <cell r="D197">
            <v>0</v>
          </cell>
          <cell r="E197">
            <v>0</v>
          </cell>
        </row>
        <row r="198">
          <cell r="A198" t="str">
            <v>16.H</v>
          </cell>
          <cell r="B198" t="str">
            <v>Others including operating costs(OOC)</v>
          </cell>
          <cell r="C198">
            <v>0</v>
          </cell>
          <cell r="D198">
            <v>0</v>
          </cell>
          <cell r="E198">
            <v>0</v>
          </cell>
        </row>
        <row r="199">
          <cell r="A199" t="str">
            <v>16.I</v>
          </cell>
          <cell r="B199" t="str">
            <v xml:space="preserve">IEC &amp; Printing </v>
          </cell>
          <cell r="C199">
            <v>39663000</v>
          </cell>
          <cell r="D199">
            <v>37777240</v>
          </cell>
          <cell r="E199">
            <v>0.95245543705720692</v>
          </cell>
        </row>
        <row r="200">
          <cell r="A200" t="str">
            <v>16.J</v>
          </cell>
          <cell r="B200" t="str">
            <v>Planning &amp; M&amp;E</v>
          </cell>
          <cell r="C200">
            <v>93064000</v>
          </cell>
          <cell r="D200">
            <v>63997113</v>
          </cell>
          <cell r="E200">
            <v>0.68766776626837445</v>
          </cell>
        </row>
        <row r="201">
          <cell r="A201" t="str">
            <v>16.K</v>
          </cell>
          <cell r="B201" t="str">
            <v>Surveillance, Research, Review, Evaluation (SRRE)</v>
          </cell>
          <cell r="C201">
            <v>0</v>
          </cell>
          <cell r="D201">
            <v>0</v>
          </cell>
          <cell r="E201">
            <v>0</v>
          </cell>
        </row>
        <row r="202">
          <cell r="A202">
            <v>17</v>
          </cell>
          <cell r="B202" t="str">
            <v>Other MH Components</v>
          </cell>
          <cell r="C202">
            <v>39123000</v>
          </cell>
          <cell r="D202">
            <v>52527232</v>
          </cell>
          <cell r="E202">
            <v>1.3426176929172098</v>
          </cell>
        </row>
        <row r="203">
          <cell r="A203" t="str">
            <v>17.A</v>
          </cell>
          <cell r="B203" t="str">
            <v>DBT</v>
          </cell>
          <cell r="C203">
            <v>0</v>
          </cell>
          <cell r="D203">
            <v>0</v>
          </cell>
          <cell r="E203">
            <v>0</v>
          </cell>
        </row>
        <row r="204">
          <cell r="A204" t="str">
            <v>17.B</v>
          </cell>
          <cell r="B204" t="str">
            <v>Infrastructure - Civil works (I&amp;C)</v>
          </cell>
          <cell r="C204">
            <v>0</v>
          </cell>
          <cell r="D204">
            <v>0</v>
          </cell>
          <cell r="E204">
            <v>0</v>
          </cell>
        </row>
        <row r="205">
          <cell r="A205" t="str">
            <v>17.C</v>
          </cell>
          <cell r="B205" t="str">
            <v>Equipment (Including Furniture, Excluding Computers)</v>
          </cell>
          <cell r="C205">
            <v>0</v>
          </cell>
          <cell r="D205">
            <v>0</v>
          </cell>
          <cell r="E205">
            <v>0</v>
          </cell>
        </row>
        <row r="206">
          <cell r="A206" t="str">
            <v>17.D</v>
          </cell>
          <cell r="B206" t="str">
            <v xml:space="preserve">Drugs and supplies </v>
          </cell>
          <cell r="C206">
            <v>0</v>
          </cell>
          <cell r="D206">
            <v>33000000</v>
          </cell>
          <cell r="E206" t="str">
            <v>Without Budget</v>
          </cell>
        </row>
        <row r="207">
          <cell r="A207" t="str">
            <v>17.E</v>
          </cell>
          <cell r="B207" t="str">
            <v>Diagnostics (Consumables, PPP, Sample Transport)</v>
          </cell>
          <cell r="C207">
            <v>34940000</v>
          </cell>
          <cell r="D207">
            <v>18047949</v>
          </cell>
          <cell r="E207">
            <v>0.51654118488838008</v>
          </cell>
        </row>
        <row r="208">
          <cell r="A208" t="str">
            <v>17.F</v>
          </cell>
          <cell r="B208" t="str">
            <v>Capacity building incl. training</v>
          </cell>
          <cell r="C208">
            <v>4183000</v>
          </cell>
          <cell r="D208">
            <v>1479283</v>
          </cell>
          <cell r="E208">
            <v>0.35364164475256993</v>
          </cell>
        </row>
        <row r="209">
          <cell r="A209" t="str">
            <v>17.G</v>
          </cell>
          <cell r="B209" t="str">
            <v>ASHA incentives</v>
          </cell>
          <cell r="C209">
            <v>0</v>
          </cell>
          <cell r="D209">
            <v>0</v>
          </cell>
          <cell r="E209">
            <v>0</v>
          </cell>
        </row>
        <row r="210">
          <cell r="A210" t="str">
            <v>17.H</v>
          </cell>
          <cell r="B210" t="str">
            <v>Others including operating costs(OOC)</v>
          </cell>
          <cell r="C210">
            <v>0</v>
          </cell>
          <cell r="D210">
            <v>0</v>
          </cell>
          <cell r="E210">
            <v>0</v>
          </cell>
        </row>
        <row r="211">
          <cell r="A211" t="str">
            <v>17.I</v>
          </cell>
          <cell r="B211" t="str">
            <v xml:space="preserve">IEC &amp; Printing </v>
          </cell>
          <cell r="C211">
            <v>0</v>
          </cell>
          <cell r="D211">
            <v>0</v>
          </cell>
          <cell r="E211">
            <v>0</v>
          </cell>
        </row>
        <row r="212">
          <cell r="A212" t="str">
            <v>17.J</v>
          </cell>
          <cell r="B212" t="str">
            <v>Planning &amp; M&amp;E</v>
          </cell>
          <cell r="C212">
            <v>0</v>
          </cell>
          <cell r="D212">
            <v>0</v>
          </cell>
          <cell r="E212">
            <v>0</v>
          </cell>
        </row>
        <row r="213">
          <cell r="A213" t="str">
            <v>17.K</v>
          </cell>
          <cell r="B213" t="str">
            <v>Surveillance, Research, Review, Evaluation (SRRE)</v>
          </cell>
          <cell r="C213">
            <v>0</v>
          </cell>
          <cell r="D213">
            <v>0</v>
          </cell>
          <cell r="E213">
            <v>0</v>
          </cell>
        </row>
        <row r="214">
          <cell r="A214">
            <v>18</v>
          </cell>
          <cell r="B214" t="str">
            <v>State specific Initiatives and Innovations</v>
          </cell>
          <cell r="C214">
            <v>23352000</v>
          </cell>
          <cell r="D214">
            <v>676250</v>
          </cell>
          <cell r="E214">
            <v>2.8958975676601575E-2</v>
          </cell>
        </row>
        <row r="215">
          <cell r="A215" t="str">
            <v>18.A</v>
          </cell>
          <cell r="B215" t="str">
            <v>DBT</v>
          </cell>
          <cell r="C215">
            <v>0</v>
          </cell>
          <cell r="D215">
            <v>0</v>
          </cell>
          <cell r="E215">
            <v>0</v>
          </cell>
        </row>
        <row r="216">
          <cell r="A216" t="str">
            <v>18.B</v>
          </cell>
          <cell r="B216" t="str">
            <v>Infrastructure - Civil works (I&amp;C)</v>
          </cell>
          <cell r="C216">
            <v>0</v>
          </cell>
          <cell r="D216">
            <v>0</v>
          </cell>
          <cell r="E216">
            <v>0</v>
          </cell>
        </row>
        <row r="217">
          <cell r="A217" t="str">
            <v>18.C</v>
          </cell>
          <cell r="B217" t="str">
            <v>Equipment (Including Furniture, Excluding Computers)</v>
          </cell>
          <cell r="C217">
            <v>0</v>
          </cell>
          <cell r="D217">
            <v>0</v>
          </cell>
          <cell r="E217">
            <v>0</v>
          </cell>
        </row>
        <row r="218">
          <cell r="A218" t="str">
            <v>18.D</v>
          </cell>
          <cell r="B218" t="str">
            <v xml:space="preserve">Drugs and supplies </v>
          </cell>
          <cell r="C218">
            <v>0</v>
          </cell>
          <cell r="D218">
            <v>0</v>
          </cell>
          <cell r="E218">
            <v>0</v>
          </cell>
        </row>
        <row r="219">
          <cell r="A219" t="str">
            <v>18.E</v>
          </cell>
          <cell r="B219" t="str">
            <v>Diagnostics (Consumables, PPP, Sample Transport)</v>
          </cell>
          <cell r="C219">
            <v>0</v>
          </cell>
          <cell r="D219">
            <v>0</v>
          </cell>
          <cell r="E219">
            <v>0</v>
          </cell>
        </row>
        <row r="220">
          <cell r="A220" t="str">
            <v>18.F</v>
          </cell>
          <cell r="B220" t="str">
            <v>Capacity building incl. training</v>
          </cell>
          <cell r="C220">
            <v>0</v>
          </cell>
          <cell r="D220">
            <v>0</v>
          </cell>
          <cell r="E220">
            <v>0</v>
          </cell>
        </row>
        <row r="221">
          <cell r="A221" t="str">
            <v>18.G</v>
          </cell>
          <cell r="B221" t="str">
            <v>ASHA incentives</v>
          </cell>
          <cell r="C221">
            <v>0</v>
          </cell>
          <cell r="D221">
            <v>0</v>
          </cell>
          <cell r="E221">
            <v>0</v>
          </cell>
        </row>
        <row r="222">
          <cell r="A222" t="str">
            <v>18.H</v>
          </cell>
          <cell r="B222" t="str">
            <v>Others including operating costs(OOC)</v>
          </cell>
          <cell r="C222">
            <v>23352000</v>
          </cell>
          <cell r="D222">
            <v>676250</v>
          </cell>
          <cell r="E222">
            <v>2.8958975676601575E-2</v>
          </cell>
        </row>
        <row r="223">
          <cell r="A223" t="str">
            <v>18.I</v>
          </cell>
          <cell r="B223" t="str">
            <v xml:space="preserve">IEC &amp; Printing </v>
          </cell>
          <cell r="C223">
            <v>0</v>
          </cell>
          <cell r="D223">
            <v>0</v>
          </cell>
          <cell r="E223">
            <v>0</v>
          </cell>
        </row>
        <row r="224">
          <cell r="A224" t="str">
            <v>18.J</v>
          </cell>
          <cell r="B224" t="str">
            <v>Planning &amp; M&amp;E</v>
          </cell>
          <cell r="C224">
            <v>0</v>
          </cell>
          <cell r="D224">
            <v>0</v>
          </cell>
          <cell r="E224">
            <v>0</v>
          </cell>
        </row>
        <row r="225">
          <cell r="A225" t="str">
            <v>18.K</v>
          </cell>
          <cell r="B225" t="str">
            <v>Surveillance, Research, Review, Evaluation (SRRE)</v>
          </cell>
          <cell r="C225">
            <v>0</v>
          </cell>
          <cell r="D225">
            <v>0</v>
          </cell>
          <cell r="E225">
            <v>0</v>
          </cell>
        </row>
        <row r="226">
          <cell r="A226">
            <v>0</v>
          </cell>
          <cell r="B226" t="str">
            <v>PC &amp; PNDT Act (Excluding Planning &amp; M&amp;E)</v>
          </cell>
          <cell r="C226">
            <v>9102000</v>
          </cell>
          <cell r="D226">
            <v>608790</v>
          </cell>
          <cell r="E226">
            <v>6.6885299934080419E-2</v>
          </cell>
        </row>
        <row r="227">
          <cell r="A227">
            <v>19</v>
          </cell>
          <cell r="B227" t="str">
            <v>PC &amp; PNDT Act</v>
          </cell>
          <cell r="C227">
            <v>7845000</v>
          </cell>
          <cell r="D227">
            <v>18880</v>
          </cell>
          <cell r="E227">
            <v>2.4066284257488846E-3</v>
          </cell>
        </row>
        <row r="228">
          <cell r="A228" t="str">
            <v>19.A</v>
          </cell>
          <cell r="B228" t="str">
            <v>DBT</v>
          </cell>
          <cell r="C228">
            <v>0</v>
          </cell>
          <cell r="D228">
            <v>0</v>
          </cell>
          <cell r="E228">
            <v>0</v>
          </cell>
        </row>
        <row r="229">
          <cell r="A229" t="str">
            <v>19.B</v>
          </cell>
          <cell r="B229" t="str">
            <v>Infrastructure - Civil works (I&amp;C)</v>
          </cell>
          <cell r="C229">
            <v>0</v>
          </cell>
          <cell r="D229">
            <v>0</v>
          </cell>
          <cell r="E229">
            <v>0</v>
          </cell>
        </row>
        <row r="230">
          <cell r="A230" t="str">
            <v>19.C</v>
          </cell>
          <cell r="B230" t="str">
            <v>Equipment (Including Furniture, Excluding Computers)</v>
          </cell>
          <cell r="C230">
            <v>0</v>
          </cell>
          <cell r="D230">
            <v>0</v>
          </cell>
          <cell r="E230">
            <v>0</v>
          </cell>
        </row>
        <row r="231">
          <cell r="A231" t="str">
            <v>19.D</v>
          </cell>
          <cell r="B231" t="str">
            <v xml:space="preserve">Drugs and supplies </v>
          </cell>
          <cell r="C231">
            <v>0</v>
          </cell>
          <cell r="D231">
            <v>0</v>
          </cell>
          <cell r="E231">
            <v>0</v>
          </cell>
        </row>
        <row r="232">
          <cell r="A232" t="str">
            <v>19.E</v>
          </cell>
          <cell r="B232" t="str">
            <v>Diagnostics (Consumables, PPP, Sample Transport)</v>
          </cell>
          <cell r="C232">
            <v>0</v>
          </cell>
          <cell r="D232">
            <v>0</v>
          </cell>
          <cell r="E232">
            <v>0</v>
          </cell>
        </row>
        <row r="233">
          <cell r="A233" t="str">
            <v>19.F</v>
          </cell>
          <cell r="B233" t="str">
            <v>Capacity building incl. training</v>
          </cell>
          <cell r="C233">
            <v>800000</v>
          </cell>
          <cell r="D233">
            <v>8260</v>
          </cell>
          <cell r="E233">
            <v>1.0325000000000001E-2</v>
          </cell>
        </row>
        <row r="234">
          <cell r="A234" t="str">
            <v>19.G</v>
          </cell>
          <cell r="B234" t="str">
            <v>ASHA incentives</v>
          </cell>
          <cell r="C234">
            <v>0</v>
          </cell>
          <cell r="D234">
            <v>0</v>
          </cell>
          <cell r="E234">
            <v>0</v>
          </cell>
        </row>
        <row r="235">
          <cell r="A235" t="str">
            <v>19.H</v>
          </cell>
          <cell r="B235" t="str">
            <v>Others including operating costs(OOC)</v>
          </cell>
          <cell r="C235">
            <v>0</v>
          </cell>
          <cell r="D235">
            <v>0</v>
          </cell>
          <cell r="E235">
            <v>0</v>
          </cell>
        </row>
        <row r="236">
          <cell r="A236" t="str">
            <v>19.I</v>
          </cell>
          <cell r="B236" t="str">
            <v xml:space="preserve">IEC &amp; Printing </v>
          </cell>
          <cell r="C236">
            <v>5545000</v>
          </cell>
          <cell r="D236">
            <v>0</v>
          </cell>
          <cell r="E236">
            <v>0</v>
          </cell>
        </row>
        <row r="237">
          <cell r="A237" t="str">
            <v>19.J</v>
          </cell>
          <cell r="B237" t="str">
            <v>Planning &amp; M&amp;E</v>
          </cell>
          <cell r="C237">
            <v>1000000</v>
          </cell>
          <cell r="D237">
            <v>10620</v>
          </cell>
          <cell r="E237">
            <v>1.0619999999999999E-2</v>
          </cell>
        </row>
        <row r="238">
          <cell r="A238" t="str">
            <v>19.K</v>
          </cell>
          <cell r="B238" t="str">
            <v>Surveillance, Research, Review, Evaluation (SRRE)</v>
          </cell>
          <cell r="C238">
            <v>500000</v>
          </cell>
          <cell r="D238">
            <v>0</v>
          </cell>
          <cell r="E238">
            <v>0</v>
          </cell>
        </row>
        <row r="239">
          <cell r="A239">
            <v>20</v>
          </cell>
          <cell r="B239" t="str">
            <v>Gender Based Violence &amp; Medico Legal Care For Survivors Victims of Sexual Violence</v>
          </cell>
          <cell r="C239">
            <v>1257000</v>
          </cell>
          <cell r="D239">
            <v>589910</v>
          </cell>
          <cell r="E239">
            <v>0.46929992044550517</v>
          </cell>
        </row>
        <row r="240">
          <cell r="A240" t="str">
            <v>20.A</v>
          </cell>
          <cell r="B240" t="str">
            <v>DBT</v>
          </cell>
          <cell r="C240">
            <v>0</v>
          </cell>
          <cell r="D240">
            <v>0</v>
          </cell>
          <cell r="E240">
            <v>0</v>
          </cell>
        </row>
        <row r="241">
          <cell r="A241" t="str">
            <v>20.B</v>
          </cell>
          <cell r="B241" t="str">
            <v>Infrastructure - Civil works (I&amp;C)</v>
          </cell>
          <cell r="C241">
            <v>0</v>
          </cell>
          <cell r="D241">
            <v>0</v>
          </cell>
          <cell r="E241">
            <v>0</v>
          </cell>
        </row>
        <row r="242">
          <cell r="A242" t="str">
            <v>20.C</v>
          </cell>
          <cell r="B242" t="str">
            <v>Equipment (Including Furniture, Excluding Computers)</v>
          </cell>
          <cell r="C242">
            <v>0</v>
          </cell>
          <cell r="D242">
            <v>0</v>
          </cell>
          <cell r="E242">
            <v>0</v>
          </cell>
        </row>
        <row r="243">
          <cell r="A243" t="str">
            <v>20.D</v>
          </cell>
          <cell r="B243" t="str">
            <v xml:space="preserve">Drugs and supplies </v>
          </cell>
          <cell r="C243">
            <v>0</v>
          </cell>
          <cell r="D243">
            <v>0</v>
          </cell>
          <cell r="E243">
            <v>0</v>
          </cell>
        </row>
        <row r="244">
          <cell r="A244" t="str">
            <v>20.E</v>
          </cell>
          <cell r="B244" t="str">
            <v>Diagnostics (Consumables, PPP, Sample Transport)</v>
          </cell>
          <cell r="C244">
            <v>0</v>
          </cell>
          <cell r="D244">
            <v>0</v>
          </cell>
          <cell r="E244">
            <v>0</v>
          </cell>
        </row>
        <row r="245">
          <cell r="A245" t="str">
            <v>20.F</v>
          </cell>
          <cell r="B245" t="str">
            <v>Capacity building incl. training</v>
          </cell>
          <cell r="C245">
            <v>1257000</v>
          </cell>
          <cell r="D245">
            <v>589910</v>
          </cell>
          <cell r="E245">
            <v>0.46929992044550517</v>
          </cell>
        </row>
        <row r="246">
          <cell r="A246" t="str">
            <v>20.G</v>
          </cell>
          <cell r="B246" t="str">
            <v>ASHA incentives</v>
          </cell>
          <cell r="C246">
            <v>0</v>
          </cell>
          <cell r="D246">
            <v>0</v>
          </cell>
          <cell r="E246">
            <v>0</v>
          </cell>
        </row>
        <row r="247">
          <cell r="A247" t="str">
            <v>20.H</v>
          </cell>
          <cell r="B247" t="str">
            <v>Others including operating costs(OOC)</v>
          </cell>
          <cell r="C247">
            <v>0</v>
          </cell>
          <cell r="D247">
            <v>0</v>
          </cell>
          <cell r="E247">
            <v>0</v>
          </cell>
        </row>
        <row r="248">
          <cell r="A248" t="str">
            <v>20.I</v>
          </cell>
          <cell r="B248" t="str">
            <v xml:space="preserve">IEC &amp; Printing </v>
          </cell>
          <cell r="C248">
            <v>0</v>
          </cell>
          <cell r="D248">
            <v>0</v>
          </cell>
          <cell r="E248">
            <v>0</v>
          </cell>
        </row>
        <row r="249">
          <cell r="A249" t="str">
            <v>20.J</v>
          </cell>
          <cell r="B249" t="str">
            <v>Planning &amp; M&amp;E</v>
          </cell>
          <cell r="C249">
            <v>0</v>
          </cell>
          <cell r="D249">
            <v>0</v>
          </cell>
          <cell r="E249">
            <v>0</v>
          </cell>
        </row>
        <row r="250">
          <cell r="A250" t="str">
            <v>20.K</v>
          </cell>
          <cell r="B250" t="str">
            <v>Surveillance, Research, Review, Evaluation (SRRE)</v>
          </cell>
          <cell r="C250">
            <v>0</v>
          </cell>
          <cell r="D250">
            <v>0</v>
          </cell>
          <cell r="E250">
            <v>0</v>
          </cell>
        </row>
        <row r="251">
          <cell r="A251">
            <v>0</v>
          </cell>
          <cell r="B251" t="str">
            <v>Child Health (Excluding Planning &amp; M&amp;E)</v>
          </cell>
          <cell r="C251">
            <v>1658528000</v>
          </cell>
          <cell r="D251">
            <v>1114233397</v>
          </cell>
          <cell r="E251">
            <v>0.67182067290995384</v>
          </cell>
        </row>
        <row r="252">
          <cell r="A252">
            <v>21</v>
          </cell>
          <cell r="B252" t="str">
            <v>Rashtriya Bal Swasthya Karyakram (RBSK)</v>
          </cell>
          <cell r="C252">
            <v>414533000</v>
          </cell>
          <cell r="D252">
            <v>366639026</v>
          </cell>
          <cell r="E252">
            <v>0.88446281960664164</v>
          </cell>
        </row>
        <row r="253">
          <cell r="A253" t="str">
            <v>21.A</v>
          </cell>
          <cell r="B253" t="str">
            <v>DBT</v>
          </cell>
          <cell r="C253">
            <v>0</v>
          </cell>
          <cell r="D253">
            <v>0</v>
          </cell>
          <cell r="E253">
            <v>0</v>
          </cell>
        </row>
        <row r="254">
          <cell r="A254" t="str">
            <v>21.B</v>
          </cell>
          <cell r="B254" t="str">
            <v>Infrastructure - Civil works (I&amp;C)</v>
          </cell>
          <cell r="C254">
            <v>0</v>
          </cell>
          <cell r="D254">
            <v>0</v>
          </cell>
          <cell r="E254">
            <v>0</v>
          </cell>
        </row>
        <row r="255">
          <cell r="A255" t="str">
            <v>21.C</v>
          </cell>
          <cell r="B255" t="str">
            <v>Equipment (Including Furniture, Excluding Computers)</v>
          </cell>
          <cell r="C255">
            <v>2936000</v>
          </cell>
          <cell r="D255">
            <v>2067044</v>
          </cell>
          <cell r="E255">
            <v>0.70403405994550405</v>
          </cell>
        </row>
        <row r="256">
          <cell r="A256" t="str">
            <v>21.D</v>
          </cell>
          <cell r="B256" t="str">
            <v xml:space="preserve">Drugs and supplies </v>
          </cell>
          <cell r="C256">
            <v>0</v>
          </cell>
          <cell r="D256">
            <v>0</v>
          </cell>
          <cell r="E256">
            <v>0</v>
          </cell>
        </row>
        <row r="257">
          <cell r="A257" t="str">
            <v>21.E</v>
          </cell>
          <cell r="B257" t="str">
            <v>Diagnostics (Consumables, PPP, Sample Transport)</v>
          </cell>
          <cell r="C257">
            <v>0</v>
          </cell>
          <cell r="D257">
            <v>0</v>
          </cell>
          <cell r="E257">
            <v>0</v>
          </cell>
        </row>
        <row r="258">
          <cell r="A258" t="str">
            <v>21.F</v>
          </cell>
          <cell r="B258" t="str">
            <v>Capacity building incl. training</v>
          </cell>
          <cell r="C258">
            <v>3572420</v>
          </cell>
          <cell r="D258">
            <v>2834024</v>
          </cell>
          <cell r="E258">
            <v>0.79330649811612297</v>
          </cell>
        </row>
        <row r="259">
          <cell r="A259" t="str">
            <v>21.G</v>
          </cell>
          <cell r="B259" t="str">
            <v>ASHA incentives</v>
          </cell>
          <cell r="C259">
            <v>0</v>
          </cell>
          <cell r="D259">
            <v>0</v>
          </cell>
          <cell r="E259">
            <v>0</v>
          </cell>
        </row>
        <row r="260">
          <cell r="A260" t="str">
            <v>21.H</v>
          </cell>
          <cell r="B260" t="str">
            <v>Others including operating costs(OOC)</v>
          </cell>
          <cell r="C260">
            <v>333619000</v>
          </cell>
          <cell r="D260">
            <v>300309323</v>
          </cell>
          <cell r="E260">
            <v>0.90015653484963387</v>
          </cell>
        </row>
        <row r="261">
          <cell r="A261" t="str">
            <v>21.I</v>
          </cell>
          <cell r="B261" t="str">
            <v xml:space="preserve">IEC &amp; Printing </v>
          </cell>
          <cell r="C261">
            <v>74405580</v>
          </cell>
          <cell r="D261">
            <v>61428635</v>
          </cell>
          <cell r="E261">
            <v>0.8255917768532951</v>
          </cell>
        </row>
        <row r="262">
          <cell r="A262" t="str">
            <v>21.J</v>
          </cell>
          <cell r="B262" t="str">
            <v>Planning &amp; M&amp;E</v>
          </cell>
          <cell r="C262">
            <v>0</v>
          </cell>
          <cell r="D262">
            <v>0</v>
          </cell>
          <cell r="E262">
            <v>0</v>
          </cell>
        </row>
        <row r="263">
          <cell r="A263" t="str">
            <v>21.K</v>
          </cell>
          <cell r="B263" t="str">
            <v>Surveillance, Research, Review, Evaluation (SRRE)</v>
          </cell>
          <cell r="C263">
            <v>0</v>
          </cell>
          <cell r="D263">
            <v>0</v>
          </cell>
          <cell r="E263">
            <v>0</v>
          </cell>
        </row>
        <row r="264">
          <cell r="A264">
            <v>22</v>
          </cell>
          <cell r="B264" t="str">
            <v>RBSK at Facility Level including District Early Intervention Centers (DEIC)</v>
          </cell>
          <cell r="C264">
            <v>84513000</v>
          </cell>
          <cell r="D264">
            <v>127104248</v>
          </cell>
          <cell r="E264">
            <v>1.5039609054228344</v>
          </cell>
        </row>
        <row r="265">
          <cell r="A265" t="str">
            <v>22.A</v>
          </cell>
          <cell r="B265" t="str">
            <v>DBT</v>
          </cell>
          <cell r="C265">
            <v>0</v>
          </cell>
          <cell r="D265">
            <v>0</v>
          </cell>
          <cell r="E265">
            <v>0</v>
          </cell>
        </row>
        <row r="266">
          <cell r="A266" t="str">
            <v>22.B</v>
          </cell>
          <cell r="B266" t="str">
            <v>Infrastructure - Civil works (I&amp;C)</v>
          </cell>
          <cell r="C266">
            <v>8183555</v>
          </cell>
          <cell r="D266">
            <v>4576486</v>
          </cell>
          <cell r="E266">
            <v>0.55922957687704178</v>
          </cell>
        </row>
        <row r="267">
          <cell r="A267" t="str">
            <v>22.C</v>
          </cell>
          <cell r="B267" t="str">
            <v>Equipment (Including Furniture, Excluding Computers)</v>
          </cell>
          <cell r="C267">
            <v>21228027</v>
          </cell>
          <cell r="D267">
            <v>11428853</v>
          </cell>
          <cell r="E267">
            <v>0.53838507931047952</v>
          </cell>
        </row>
        <row r="268">
          <cell r="A268" t="str">
            <v>22.D</v>
          </cell>
          <cell r="B268" t="str">
            <v xml:space="preserve">Drugs and supplies </v>
          </cell>
          <cell r="C268">
            <v>0</v>
          </cell>
          <cell r="D268">
            <v>0</v>
          </cell>
          <cell r="E268">
            <v>0</v>
          </cell>
        </row>
        <row r="269">
          <cell r="A269" t="str">
            <v>22.E</v>
          </cell>
          <cell r="B269" t="str">
            <v>Diagnostics (Consumables, PPP, Sample Transport)</v>
          </cell>
          <cell r="C269">
            <v>0</v>
          </cell>
          <cell r="D269">
            <v>0</v>
          </cell>
          <cell r="E269">
            <v>0</v>
          </cell>
        </row>
        <row r="270">
          <cell r="A270" t="str">
            <v>22.F</v>
          </cell>
          <cell r="B270" t="str">
            <v>Capacity building incl. training</v>
          </cell>
          <cell r="C270">
            <v>0</v>
          </cell>
          <cell r="D270">
            <v>0</v>
          </cell>
          <cell r="E270">
            <v>0</v>
          </cell>
        </row>
        <row r="271">
          <cell r="A271" t="str">
            <v>22.G</v>
          </cell>
          <cell r="B271" t="str">
            <v>ASHA incentives</v>
          </cell>
          <cell r="C271">
            <v>0</v>
          </cell>
          <cell r="D271">
            <v>0</v>
          </cell>
          <cell r="E271">
            <v>0</v>
          </cell>
        </row>
        <row r="272">
          <cell r="A272" t="str">
            <v>22.H</v>
          </cell>
          <cell r="B272" t="str">
            <v>Others including operating costs(OOC)</v>
          </cell>
          <cell r="C272">
            <v>50377040</v>
          </cell>
          <cell r="D272">
            <v>110392981</v>
          </cell>
          <cell r="E272">
            <v>2.191335199527404</v>
          </cell>
        </row>
        <row r="273">
          <cell r="A273" t="str">
            <v>22.I</v>
          </cell>
          <cell r="B273" t="str">
            <v xml:space="preserve">IEC &amp; Printing </v>
          </cell>
          <cell r="C273">
            <v>4724378</v>
          </cell>
          <cell r="D273">
            <v>705928</v>
          </cell>
          <cell r="E273">
            <v>0.14942242132191794</v>
          </cell>
        </row>
        <row r="274">
          <cell r="A274" t="str">
            <v>22.J</v>
          </cell>
          <cell r="B274" t="str">
            <v>Planning &amp; M&amp;E</v>
          </cell>
          <cell r="C274">
            <v>0</v>
          </cell>
          <cell r="D274">
            <v>0</v>
          </cell>
          <cell r="E274">
            <v>0</v>
          </cell>
        </row>
        <row r="275">
          <cell r="A275" t="str">
            <v>22.K</v>
          </cell>
          <cell r="B275" t="str">
            <v>Surveillance, Research, Review, Evaluation (SRRE)</v>
          </cell>
          <cell r="C275">
            <v>0</v>
          </cell>
          <cell r="D275">
            <v>0</v>
          </cell>
          <cell r="E275">
            <v>0</v>
          </cell>
        </row>
        <row r="276">
          <cell r="A276">
            <v>23</v>
          </cell>
          <cell r="B276" t="str">
            <v>Community Based  Care - HBNC &amp; HBYC</v>
          </cell>
          <cell r="C276">
            <v>705719000</v>
          </cell>
          <cell r="D276">
            <v>386591506</v>
          </cell>
          <cell r="E276">
            <v>0.54779806976997925</v>
          </cell>
        </row>
        <row r="277">
          <cell r="A277" t="str">
            <v>23.A</v>
          </cell>
          <cell r="B277" t="str">
            <v>DBT</v>
          </cell>
          <cell r="C277">
            <v>0</v>
          </cell>
          <cell r="D277">
            <v>0</v>
          </cell>
          <cell r="E277">
            <v>0</v>
          </cell>
        </row>
        <row r="278">
          <cell r="A278" t="str">
            <v>23.B</v>
          </cell>
          <cell r="B278" t="str">
            <v>Infrastructure - Civil works (I&amp;C)</v>
          </cell>
          <cell r="C278">
            <v>0</v>
          </cell>
          <cell r="D278">
            <v>0</v>
          </cell>
          <cell r="E278">
            <v>0</v>
          </cell>
        </row>
        <row r="279">
          <cell r="A279" t="str">
            <v>23.C</v>
          </cell>
          <cell r="B279" t="str">
            <v>Equipment (Including Furniture, Excluding Computers)</v>
          </cell>
          <cell r="C279">
            <v>0</v>
          </cell>
          <cell r="D279">
            <v>0</v>
          </cell>
          <cell r="E279">
            <v>0</v>
          </cell>
        </row>
        <row r="280">
          <cell r="A280" t="str">
            <v>23.D</v>
          </cell>
          <cell r="B280" t="str">
            <v xml:space="preserve">Drugs and supplies </v>
          </cell>
          <cell r="C280">
            <v>6349000</v>
          </cell>
          <cell r="D280">
            <v>0</v>
          </cell>
          <cell r="E280">
            <v>0</v>
          </cell>
        </row>
        <row r="281">
          <cell r="A281" t="str">
            <v>23.E</v>
          </cell>
          <cell r="B281" t="str">
            <v>Diagnostics (Consumables, PPP, Sample Transport)</v>
          </cell>
          <cell r="C281">
            <v>0</v>
          </cell>
          <cell r="D281">
            <v>0</v>
          </cell>
          <cell r="E281">
            <v>0</v>
          </cell>
        </row>
        <row r="282">
          <cell r="A282" t="str">
            <v>23.F</v>
          </cell>
          <cell r="B282" t="str">
            <v>Capacity building incl. training</v>
          </cell>
          <cell r="C282">
            <v>27511000</v>
          </cell>
          <cell r="D282">
            <v>20833396</v>
          </cell>
          <cell r="E282">
            <v>0.75727512631311111</v>
          </cell>
        </row>
        <row r="283">
          <cell r="A283" t="str">
            <v>23.G</v>
          </cell>
          <cell r="B283" t="str">
            <v>ASHA incentives</v>
          </cell>
          <cell r="C283">
            <v>641088000</v>
          </cell>
          <cell r="D283">
            <v>358980400</v>
          </cell>
          <cell r="E283">
            <v>0.55995495158231012</v>
          </cell>
        </row>
        <row r="284">
          <cell r="A284" t="str">
            <v>23.H</v>
          </cell>
          <cell r="B284" t="str">
            <v>Others including operating costs(OOC)</v>
          </cell>
          <cell r="C284">
            <v>0</v>
          </cell>
          <cell r="D284">
            <v>0</v>
          </cell>
          <cell r="E284">
            <v>0</v>
          </cell>
        </row>
        <row r="285">
          <cell r="A285" t="str">
            <v>23.I</v>
          </cell>
          <cell r="B285" t="str">
            <v xml:space="preserve">IEC &amp; Printing </v>
          </cell>
          <cell r="C285">
            <v>9234000</v>
          </cell>
          <cell r="D285">
            <v>4116711</v>
          </cell>
          <cell r="E285">
            <v>0.44582098765432099</v>
          </cell>
        </row>
        <row r="286">
          <cell r="A286" t="str">
            <v>23.J</v>
          </cell>
          <cell r="B286" t="str">
            <v>Planning &amp; M&amp;E</v>
          </cell>
          <cell r="C286">
            <v>21537000</v>
          </cell>
          <cell r="D286">
            <v>2660999</v>
          </cell>
          <cell r="E286">
            <v>0.12355476621627896</v>
          </cell>
        </row>
        <row r="287">
          <cell r="A287" t="str">
            <v>23.K</v>
          </cell>
          <cell r="B287" t="str">
            <v>Surveillance, Research, Review, Evaluation (SRRE)</v>
          </cell>
          <cell r="C287">
            <v>0</v>
          </cell>
          <cell r="D287">
            <v>0</v>
          </cell>
          <cell r="E287">
            <v>0</v>
          </cell>
        </row>
        <row r="288">
          <cell r="A288">
            <v>24</v>
          </cell>
          <cell r="B288" t="str">
            <v>Facility Based New born Care</v>
          </cell>
          <cell r="C288">
            <v>255832000</v>
          </cell>
          <cell r="D288">
            <v>157295436</v>
          </cell>
          <cell r="E288">
            <v>0.61483878482754306</v>
          </cell>
        </row>
        <row r="289">
          <cell r="A289" t="str">
            <v>24.A</v>
          </cell>
          <cell r="B289" t="str">
            <v>DBT</v>
          </cell>
          <cell r="C289">
            <v>0</v>
          </cell>
          <cell r="D289">
            <v>0</v>
          </cell>
          <cell r="E289">
            <v>0</v>
          </cell>
        </row>
        <row r="290">
          <cell r="A290" t="str">
            <v>24.B</v>
          </cell>
          <cell r="B290" t="str">
            <v>Infrastructure - Civil works (I&amp;C)</v>
          </cell>
          <cell r="C290">
            <v>109200000</v>
          </cell>
          <cell r="D290">
            <v>39000077</v>
          </cell>
          <cell r="E290">
            <v>0.35714356227106225</v>
          </cell>
        </row>
        <row r="291">
          <cell r="A291" t="str">
            <v>24.C</v>
          </cell>
          <cell r="B291" t="str">
            <v>Equipment (Including Furniture, Excluding Computers)</v>
          </cell>
          <cell r="C291">
            <v>36679000</v>
          </cell>
          <cell r="D291">
            <v>36806836</v>
          </cell>
          <cell r="E291">
            <v>1.0034852640475476</v>
          </cell>
        </row>
        <row r="292">
          <cell r="A292" t="str">
            <v>24.D</v>
          </cell>
          <cell r="B292" t="str">
            <v xml:space="preserve">Drugs and supplies </v>
          </cell>
          <cell r="C292">
            <v>0</v>
          </cell>
          <cell r="D292">
            <v>0</v>
          </cell>
          <cell r="E292">
            <v>0</v>
          </cell>
        </row>
        <row r="293">
          <cell r="A293" t="str">
            <v>24.E</v>
          </cell>
          <cell r="B293" t="str">
            <v>Diagnostics (Consumables, PPP, Sample Transport)</v>
          </cell>
          <cell r="C293">
            <v>0</v>
          </cell>
          <cell r="D293">
            <v>0</v>
          </cell>
          <cell r="E293">
            <v>0</v>
          </cell>
        </row>
        <row r="294">
          <cell r="A294" t="str">
            <v>24.F</v>
          </cell>
          <cell r="B294" t="str">
            <v>Capacity building incl. training</v>
          </cell>
          <cell r="C294">
            <v>30876500</v>
          </cell>
          <cell r="D294">
            <v>16173649</v>
          </cell>
          <cell r="E294">
            <v>0.52381743397081926</v>
          </cell>
        </row>
        <row r="295">
          <cell r="A295" t="str">
            <v>24.G</v>
          </cell>
          <cell r="B295" t="str">
            <v>ASHA incentives</v>
          </cell>
          <cell r="C295">
            <v>0</v>
          </cell>
          <cell r="D295">
            <v>8542100</v>
          </cell>
          <cell r="E295" t="str">
            <v>Without Budget</v>
          </cell>
        </row>
        <row r="296">
          <cell r="A296" t="str">
            <v>24.H</v>
          </cell>
          <cell r="B296" t="str">
            <v>Others including operating costs(OOC)</v>
          </cell>
          <cell r="C296">
            <v>70311500</v>
          </cell>
          <cell r="D296">
            <v>50529711</v>
          </cell>
          <cell r="E296">
            <v>0.71865499953777123</v>
          </cell>
        </row>
        <row r="297">
          <cell r="A297" t="str">
            <v>24.I</v>
          </cell>
          <cell r="B297" t="str">
            <v xml:space="preserve">IEC &amp; Printing </v>
          </cell>
          <cell r="C297">
            <v>7603000</v>
          </cell>
          <cell r="D297">
            <v>6197660</v>
          </cell>
          <cell r="E297">
            <v>0.81515980533999732</v>
          </cell>
        </row>
        <row r="298">
          <cell r="A298" t="str">
            <v>24.J</v>
          </cell>
          <cell r="B298" t="str">
            <v>Planning &amp; M&amp;E</v>
          </cell>
          <cell r="C298">
            <v>1162000</v>
          </cell>
          <cell r="D298">
            <v>45403</v>
          </cell>
          <cell r="E298">
            <v>3.9073149741824444E-2</v>
          </cell>
        </row>
        <row r="299">
          <cell r="A299" t="str">
            <v>24.K</v>
          </cell>
          <cell r="B299" t="str">
            <v>Surveillance, Research, Review, Evaluation (SRRE)</v>
          </cell>
          <cell r="C299">
            <v>0</v>
          </cell>
          <cell r="D299">
            <v>0</v>
          </cell>
          <cell r="E299">
            <v>0</v>
          </cell>
        </row>
        <row r="300">
          <cell r="A300">
            <v>25</v>
          </cell>
          <cell r="B300" t="str">
            <v>Child Death Review</v>
          </cell>
          <cell r="C300">
            <v>7928000</v>
          </cell>
          <cell r="D300">
            <v>912861</v>
          </cell>
          <cell r="E300">
            <v>0.11514392028254289</v>
          </cell>
        </row>
        <row r="301">
          <cell r="A301" t="str">
            <v>25.A</v>
          </cell>
          <cell r="B301" t="str">
            <v>DBT</v>
          </cell>
          <cell r="C301">
            <v>0</v>
          </cell>
          <cell r="D301">
            <v>0</v>
          </cell>
          <cell r="E301">
            <v>0</v>
          </cell>
        </row>
        <row r="302">
          <cell r="A302" t="str">
            <v>25.B</v>
          </cell>
          <cell r="B302" t="str">
            <v>Infrastructure - Civil works (I&amp;C)</v>
          </cell>
          <cell r="C302">
            <v>0</v>
          </cell>
          <cell r="D302">
            <v>0</v>
          </cell>
          <cell r="E302">
            <v>0</v>
          </cell>
        </row>
        <row r="303">
          <cell r="A303" t="str">
            <v>25.C</v>
          </cell>
          <cell r="B303" t="str">
            <v>Equipment (Including Furniture, Excluding Computers)</v>
          </cell>
          <cell r="C303">
            <v>0</v>
          </cell>
          <cell r="D303">
            <v>0</v>
          </cell>
          <cell r="E303">
            <v>0</v>
          </cell>
        </row>
        <row r="304">
          <cell r="A304" t="str">
            <v>25.D</v>
          </cell>
          <cell r="B304" t="str">
            <v xml:space="preserve">Drugs and supplies </v>
          </cell>
          <cell r="C304">
            <v>0</v>
          </cell>
          <cell r="D304">
            <v>0</v>
          </cell>
          <cell r="E304">
            <v>0</v>
          </cell>
        </row>
        <row r="305">
          <cell r="A305" t="str">
            <v>25.E</v>
          </cell>
          <cell r="B305" t="str">
            <v>Diagnostics (Consumables, PPP, Sample Transport)</v>
          </cell>
          <cell r="C305">
            <v>0</v>
          </cell>
          <cell r="D305">
            <v>0</v>
          </cell>
          <cell r="E305">
            <v>0</v>
          </cell>
        </row>
        <row r="306">
          <cell r="A306" t="str">
            <v>25.F</v>
          </cell>
          <cell r="B306" t="str">
            <v>Capacity building incl. training</v>
          </cell>
          <cell r="C306">
            <v>200000</v>
          </cell>
          <cell r="D306">
            <v>0</v>
          </cell>
          <cell r="E306">
            <v>0</v>
          </cell>
        </row>
        <row r="307">
          <cell r="A307" t="str">
            <v>25.G</v>
          </cell>
          <cell r="B307" t="str">
            <v>ASHA incentives</v>
          </cell>
          <cell r="C307">
            <v>600000</v>
          </cell>
          <cell r="D307">
            <v>427450</v>
          </cell>
          <cell r="E307">
            <v>0.7124166666666667</v>
          </cell>
        </row>
        <row r="308">
          <cell r="A308" t="str">
            <v>25.H</v>
          </cell>
          <cell r="B308" t="str">
            <v>Others including operating costs(OOC)</v>
          </cell>
          <cell r="C308">
            <v>0</v>
          </cell>
          <cell r="D308">
            <v>0</v>
          </cell>
          <cell r="E308">
            <v>0</v>
          </cell>
        </row>
        <row r="309">
          <cell r="A309" t="str">
            <v>25.I</v>
          </cell>
          <cell r="B309" t="str">
            <v xml:space="preserve">IEC &amp; Printing </v>
          </cell>
          <cell r="C309">
            <v>1028000</v>
          </cell>
          <cell r="D309">
            <v>0</v>
          </cell>
          <cell r="E309">
            <v>0</v>
          </cell>
        </row>
        <row r="310">
          <cell r="A310" t="str">
            <v>25.J</v>
          </cell>
          <cell r="B310" t="str">
            <v>Planning &amp; M&amp;E</v>
          </cell>
          <cell r="C310">
            <v>0</v>
          </cell>
          <cell r="D310">
            <v>0</v>
          </cell>
          <cell r="E310">
            <v>0</v>
          </cell>
        </row>
        <row r="311">
          <cell r="A311" t="str">
            <v>25.K</v>
          </cell>
          <cell r="B311" t="str">
            <v>Surveillance, Research, Review, Evaluation (SRRE)</v>
          </cell>
          <cell r="C311">
            <v>6100000</v>
          </cell>
          <cell r="D311">
            <v>485411</v>
          </cell>
          <cell r="E311">
            <v>7.9575573770491806E-2</v>
          </cell>
        </row>
        <row r="312">
          <cell r="A312">
            <v>26</v>
          </cell>
          <cell r="B312" t="str">
            <v>SAANS</v>
          </cell>
          <cell r="C312">
            <v>39247000</v>
          </cell>
          <cell r="D312">
            <v>20613012</v>
          </cell>
          <cell r="E312">
            <v>0.52521242387953215</v>
          </cell>
        </row>
        <row r="313">
          <cell r="A313" t="str">
            <v>26.A</v>
          </cell>
          <cell r="B313" t="str">
            <v>DBT</v>
          </cell>
          <cell r="C313">
            <v>0</v>
          </cell>
          <cell r="D313">
            <v>0</v>
          </cell>
          <cell r="E313">
            <v>0</v>
          </cell>
        </row>
        <row r="314">
          <cell r="A314" t="str">
            <v>26.B</v>
          </cell>
          <cell r="B314" t="str">
            <v>Infrastructure - Civil works (I&amp;C)</v>
          </cell>
          <cell r="C314">
            <v>0</v>
          </cell>
          <cell r="D314">
            <v>0</v>
          </cell>
          <cell r="E314">
            <v>0</v>
          </cell>
        </row>
        <row r="315">
          <cell r="A315" t="str">
            <v>26.C</v>
          </cell>
          <cell r="B315" t="str">
            <v>Equipment (Including Furniture, Excluding Computers)</v>
          </cell>
          <cell r="C315">
            <v>13545000</v>
          </cell>
          <cell r="D315">
            <v>10258529</v>
          </cell>
          <cell r="E315">
            <v>0.75736648209671464</v>
          </cell>
        </row>
        <row r="316">
          <cell r="A316" t="str">
            <v>26.D</v>
          </cell>
          <cell r="B316" t="str">
            <v xml:space="preserve">Drugs and supplies </v>
          </cell>
          <cell r="C316">
            <v>0</v>
          </cell>
          <cell r="D316">
            <v>0</v>
          </cell>
          <cell r="E316">
            <v>0</v>
          </cell>
        </row>
        <row r="317">
          <cell r="A317" t="str">
            <v>26.E</v>
          </cell>
          <cell r="B317" t="str">
            <v>Diagnostics (Consumables, PPP, Sample Transport)</v>
          </cell>
          <cell r="C317">
            <v>0</v>
          </cell>
          <cell r="D317">
            <v>0</v>
          </cell>
          <cell r="E317">
            <v>0</v>
          </cell>
        </row>
        <row r="318">
          <cell r="A318" t="str">
            <v>26.F</v>
          </cell>
          <cell r="B318" t="str">
            <v>Capacity building incl. training</v>
          </cell>
          <cell r="C318">
            <v>19845700</v>
          </cell>
          <cell r="D318">
            <v>9928840</v>
          </cell>
          <cell r="E318">
            <v>0.50030182860770844</v>
          </cell>
        </row>
        <row r="319">
          <cell r="A319" t="str">
            <v>26.G</v>
          </cell>
          <cell r="B319" t="str">
            <v>ASHA incentives</v>
          </cell>
          <cell r="C319">
            <v>0</v>
          </cell>
          <cell r="D319">
            <v>0</v>
          </cell>
          <cell r="E319">
            <v>0</v>
          </cell>
        </row>
        <row r="320">
          <cell r="A320" t="str">
            <v>26.H</v>
          </cell>
          <cell r="B320" t="str">
            <v>Others including operating costs(OOC)</v>
          </cell>
          <cell r="C320">
            <v>0</v>
          </cell>
          <cell r="D320">
            <v>0</v>
          </cell>
          <cell r="E320">
            <v>0</v>
          </cell>
        </row>
        <row r="321">
          <cell r="A321" t="str">
            <v>26.I</v>
          </cell>
          <cell r="B321" t="str">
            <v xml:space="preserve">IEC &amp; Printing </v>
          </cell>
          <cell r="C321">
            <v>5856300</v>
          </cell>
          <cell r="D321">
            <v>425643</v>
          </cell>
          <cell r="E321">
            <v>7.2681215101685362E-2</v>
          </cell>
        </row>
        <row r="322">
          <cell r="A322" t="str">
            <v>26.J</v>
          </cell>
          <cell r="B322" t="str">
            <v>Planning &amp; M&amp;E</v>
          </cell>
          <cell r="C322">
            <v>0</v>
          </cell>
          <cell r="D322">
            <v>0</v>
          </cell>
          <cell r="E322">
            <v>0</v>
          </cell>
        </row>
        <row r="323">
          <cell r="A323" t="str">
            <v>26.K</v>
          </cell>
          <cell r="B323" t="str">
            <v>Surveillance, Research, Review, Evaluation (SRRE)</v>
          </cell>
          <cell r="C323">
            <v>0</v>
          </cell>
          <cell r="D323">
            <v>0</v>
          </cell>
          <cell r="E323">
            <v>0</v>
          </cell>
        </row>
        <row r="324">
          <cell r="A324">
            <v>27</v>
          </cell>
          <cell r="B324" t="str">
            <v xml:space="preserve">Paediatric Care </v>
          </cell>
          <cell r="C324">
            <v>42629000</v>
          </cell>
          <cell r="D324">
            <v>18460200</v>
          </cell>
          <cell r="E324">
            <v>0.43304323347955614</v>
          </cell>
        </row>
        <row r="325">
          <cell r="A325" t="str">
            <v>27.A</v>
          </cell>
          <cell r="B325" t="str">
            <v>DBT</v>
          </cell>
          <cell r="C325">
            <v>0</v>
          </cell>
          <cell r="D325">
            <v>0</v>
          </cell>
          <cell r="E325">
            <v>0</v>
          </cell>
        </row>
        <row r="326">
          <cell r="A326" t="str">
            <v>27.B</v>
          </cell>
          <cell r="B326" t="str">
            <v>Infrastructure - Civil works (I&amp;C)</v>
          </cell>
          <cell r="C326">
            <v>0</v>
          </cell>
          <cell r="D326">
            <v>0</v>
          </cell>
          <cell r="E326">
            <v>0</v>
          </cell>
        </row>
        <row r="327">
          <cell r="A327" t="str">
            <v>27.C</v>
          </cell>
          <cell r="B327" t="str">
            <v>Equipment (Including Furniture, Excluding Computers)</v>
          </cell>
          <cell r="C327">
            <v>0</v>
          </cell>
          <cell r="D327">
            <v>0</v>
          </cell>
          <cell r="E327">
            <v>0</v>
          </cell>
        </row>
        <row r="328">
          <cell r="A328" t="str">
            <v>27.D</v>
          </cell>
          <cell r="B328" t="str">
            <v xml:space="preserve">Drugs and supplies </v>
          </cell>
          <cell r="C328">
            <v>0</v>
          </cell>
          <cell r="D328">
            <v>0</v>
          </cell>
          <cell r="E328">
            <v>0</v>
          </cell>
        </row>
        <row r="329">
          <cell r="A329" t="str">
            <v>27.E</v>
          </cell>
          <cell r="B329" t="str">
            <v>Diagnostics (Consumables, PPP, Sample Transport)</v>
          </cell>
          <cell r="C329">
            <v>0</v>
          </cell>
          <cell r="D329">
            <v>0</v>
          </cell>
          <cell r="E329">
            <v>0</v>
          </cell>
        </row>
        <row r="330">
          <cell r="A330" t="str">
            <v>27.F</v>
          </cell>
          <cell r="B330" t="str">
            <v>Capacity building incl. training</v>
          </cell>
          <cell r="C330">
            <v>9929000</v>
          </cell>
          <cell r="D330">
            <v>5259064</v>
          </cell>
          <cell r="E330">
            <v>0.52966703595528253</v>
          </cell>
        </row>
        <row r="331">
          <cell r="A331" t="str">
            <v>27.G</v>
          </cell>
          <cell r="B331" t="str">
            <v>ASHA incentives</v>
          </cell>
          <cell r="C331">
            <v>0</v>
          </cell>
          <cell r="D331">
            <v>0</v>
          </cell>
          <cell r="E331">
            <v>0</v>
          </cell>
        </row>
        <row r="332">
          <cell r="A332" t="str">
            <v>27.H</v>
          </cell>
          <cell r="B332" t="str">
            <v>Others including operating costs(OOC)</v>
          </cell>
          <cell r="C332">
            <v>32000000</v>
          </cell>
          <cell r="D332">
            <v>11023623</v>
          </cell>
          <cell r="E332">
            <v>0.34448821875000002</v>
          </cell>
        </row>
        <row r="333">
          <cell r="A333" t="str">
            <v>27.I</v>
          </cell>
          <cell r="B333" t="str">
            <v xml:space="preserve">IEC &amp; Printing </v>
          </cell>
          <cell r="C333">
            <v>700000</v>
          </cell>
          <cell r="D333">
            <v>2177513</v>
          </cell>
          <cell r="E333">
            <v>3.1107328571428572</v>
          </cell>
        </row>
        <row r="334">
          <cell r="A334" t="str">
            <v>27.J</v>
          </cell>
          <cell r="B334" t="str">
            <v>Planning &amp; M&amp;E</v>
          </cell>
          <cell r="C334">
            <v>0</v>
          </cell>
          <cell r="D334">
            <v>0</v>
          </cell>
          <cell r="E334">
            <v>0</v>
          </cell>
        </row>
        <row r="335">
          <cell r="A335" t="str">
            <v>27.K</v>
          </cell>
          <cell r="B335" t="str">
            <v>Surveillance, Research, Review, Evaluation (SRRE)</v>
          </cell>
          <cell r="C335">
            <v>0</v>
          </cell>
          <cell r="D335">
            <v>0</v>
          </cell>
          <cell r="E335">
            <v>0</v>
          </cell>
        </row>
        <row r="336">
          <cell r="A336">
            <v>28</v>
          </cell>
          <cell r="B336" t="str">
            <v>Janani Shishu Suraksha Karyakram (JSSK) (excluding transport)</v>
          </cell>
          <cell r="C336">
            <v>108127000</v>
          </cell>
          <cell r="D336">
            <v>36617108</v>
          </cell>
          <cell r="E336">
            <v>0.33864907007500439</v>
          </cell>
        </row>
        <row r="337">
          <cell r="A337" t="str">
            <v>28.A</v>
          </cell>
          <cell r="B337" t="str">
            <v>DBT</v>
          </cell>
          <cell r="C337">
            <v>0</v>
          </cell>
          <cell r="D337">
            <v>0</v>
          </cell>
          <cell r="E337">
            <v>0</v>
          </cell>
        </row>
        <row r="338">
          <cell r="A338" t="str">
            <v>28.B</v>
          </cell>
          <cell r="B338" t="str">
            <v>Infrastructure - Civil works (I&amp;C)</v>
          </cell>
          <cell r="C338">
            <v>0</v>
          </cell>
          <cell r="D338">
            <v>0</v>
          </cell>
          <cell r="E338">
            <v>0</v>
          </cell>
        </row>
        <row r="339">
          <cell r="A339" t="str">
            <v>28.C</v>
          </cell>
          <cell r="B339" t="str">
            <v>Equipment (Including Furniture, Excluding Computers)</v>
          </cell>
          <cell r="C339">
            <v>0</v>
          </cell>
          <cell r="D339">
            <v>0</v>
          </cell>
          <cell r="E339">
            <v>0</v>
          </cell>
        </row>
        <row r="340">
          <cell r="A340" t="str">
            <v>28.D</v>
          </cell>
          <cell r="B340" t="str">
            <v xml:space="preserve">Drugs and supplies </v>
          </cell>
          <cell r="C340">
            <v>62400000</v>
          </cell>
          <cell r="D340">
            <v>36617108</v>
          </cell>
          <cell r="E340">
            <v>0.58681262820512825</v>
          </cell>
        </row>
        <row r="341">
          <cell r="A341" t="str">
            <v>28.E</v>
          </cell>
          <cell r="B341" t="str">
            <v>Diagnostics (Consumables, PPP, Sample Transport)</v>
          </cell>
          <cell r="C341">
            <v>0</v>
          </cell>
          <cell r="D341">
            <v>0</v>
          </cell>
          <cell r="E341">
            <v>0</v>
          </cell>
        </row>
        <row r="342">
          <cell r="A342" t="str">
            <v>28.F</v>
          </cell>
          <cell r="B342" t="str">
            <v>Capacity building incl. training</v>
          </cell>
          <cell r="C342">
            <v>0</v>
          </cell>
          <cell r="D342">
            <v>0</v>
          </cell>
          <cell r="E342">
            <v>0</v>
          </cell>
        </row>
        <row r="343">
          <cell r="A343" t="str">
            <v>28.G</v>
          </cell>
          <cell r="B343" t="str">
            <v>ASHA incentives</v>
          </cell>
          <cell r="C343">
            <v>0</v>
          </cell>
          <cell r="D343">
            <v>0</v>
          </cell>
          <cell r="E343">
            <v>0</v>
          </cell>
        </row>
        <row r="344">
          <cell r="A344" t="str">
            <v>28.H</v>
          </cell>
          <cell r="B344" t="str">
            <v>Others including operating costs(OOC)</v>
          </cell>
          <cell r="C344">
            <v>45727000</v>
          </cell>
          <cell r="D344">
            <v>0</v>
          </cell>
          <cell r="E344">
            <v>0</v>
          </cell>
        </row>
        <row r="345">
          <cell r="A345" t="str">
            <v>28.I</v>
          </cell>
          <cell r="B345" t="str">
            <v xml:space="preserve">IEC &amp; Printing </v>
          </cell>
          <cell r="C345">
            <v>0</v>
          </cell>
          <cell r="D345">
            <v>0</v>
          </cell>
          <cell r="E345">
            <v>0</v>
          </cell>
        </row>
        <row r="346">
          <cell r="A346" t="str">
            <v>28.J</v>
          </cell>
          <cell r="B346" t="str">
            <v>Planning &amp; M&amp;E</v>
          </cell>
          <cell r="C346">
            <v>0</v>
          </cell>
          <cell r="D346">
            <v>0</v>
          </cell>
          <cell r="E346">
            <v>0</v>
          </cell>
        </row>
        <row r="347">
          <cell r="A347" t="str">
            <v>28.K</v>
          </cell>
          <cell r="B347" t="str">
            <v>Surveillance, Research, Review, Evaluation (SRRE)</v>
          </cell>
          <cell r="C347">
            <v>0</v>
          </cell>
          <cell r="D347">
            <v>0</v>
          </cell>
          <cell r="E347">
            <v>0</v>
          </cell>
        </row>
        <row r="348">
          <cell r="A348">
            <v>29</v>
          </cell>
          <cell r="B348" t="str">
            <v>Janani Shishu Suraksha Karyakram (JSSK) - transport</v>
          </cell>
          <cell r="C348">
            <v>0</v>
          </cell>
          <cell r="D348">
            <v>0</v>
          </cell>
          <cell r="E348">
            <v>0</v>
          </cell>
        </row>
        <row r="349">
          <cell r="A349" t="str">
            <v>29.A</v>
          </cell>
          <cell r="B349" t="str">
            <v>DBT</v>
          </cell>
          <cell r="C349">
            <v>0</v>
          </cell>
          <cell r="D349">
            <v>0</v>
          </cell>
          <cell r="E349">
            <v>0</v>
          </cell>
        </row>
        <row r="350">
          <cell r="A350" t="str">
            <v>29.B</v>
          </cell>
          <cell r="B350" t="str">
            <v>Infrastructure - Civil works (I&amp;C)</v>
          </cell>
          <cell r="C350">
            <v>0</v>
          </cell>
          <cell r="D350">
            <v>0</v>
          </cell>
          <cell r="E350">
            <v>0</v>
          </cell>
        </row>
        <row r="351">
          <cell r="A351" t="str">
            <v>29.C</v>
          </cell>
          <cell r="B351" t="str">
            <v>Equipment (Including Furniture, Excluding Computers)</v>
          </cell>
          <cell r="C351">
            <v>0</v>
          </cell>
          <cell r="D351">
            <v>0</v>
          </cell>
          <cell r="E351">
            <v>0</v>
          </cell>
        </row>
        <row r="352">
          <cell r="A352" t="str">
            <v>29.D</v>
          </cell>
          <cell r="B352" t="str">
            <v xml:space="preserve">Drugs and supplies </v>
          </cell>
          <cell r="C352">
            <v>0</v>
          </cell>
          <cell r="D352">
            <v>0</v>
          </cell>
          <cell r="E352">
            <v>0</v>
          </cell>
        </row>
        <row r="353">
          <cell r="A353" t="str">
            <v>29.E</v>
          </cell>
          <cell r="B353" t="str">
            <v>Diagnostics (Consumables, PPP, Sample Transport)</v>
          </cell>
          <cell r="C353">
            <v>0</v>
          </cell>
          <cell r="D353">
            <v>0</v>
          </cell>
          <cell r="E353">
            <v>0</v>
          </cell>
        </row>
        <row r="354">
          <cell r="A354" t="str">
            <v>29.F</v>
          </cell>
          <cell r="B354" t="str">
            <v>Capacity building incl. training</v>
          </cell>
          <cell r="C354">
            <v>0</v>
          </cell>
          <cell r="D354">
            <v>0</v>
          </cell>
          <cell r="E354">
            <v>0</v>
          </cell>
        </row>
        <row r="355">
          <cell r="A355" t="str">
            <v>29.G</v>
          </cell>
          <cell r="B355" t="str">
            <v>ASHA incentives</v>
          </cell>
          <cell r="C355">
            <v>0</v>
          </cell>
          <cell r="D355">
            <v>0</v>
          </cell>
          <cell r="E355">
            <v>0</v>
          </cell>
        </row>
        <row r="356">
          <cell r="A356" t="str">
            <v>29.H</v>
          </cell>
          <cell r="B356" t="str">
            <v>Others including operating costs(OOC)</v>
          </cell>
          <cell r="C356">
            <v>0</v>
          </cell>
          <cell r="D356">
            <v>0</v>
          </cell>
          <cell r="E356">
            <v>0</v>
          </cell>
        </row>
        <row r="357">
          <cell r="A357" t="str">
            <v>29.I</v>
          </cell>
          <cell r="B357" t="str">
            <v xml:space="preserve">IEC &amp; Printing </v>
          </cell>
          <cell r="C357">
            <v>0</v>
          </cell>
          <cell r="D357">
            <v>0</v>
          </cell>
          <cell r="E357">
            <v>0</v>
          </cell>
        </row>
        <row r="358">
          <cell r="A358" t="str">
            <v>29.J</v>
          </cell>
          <cell r="B358" t="str">
            <v>Planning &amp; M&amp;E</v>
          </cell>
          <cell r="C358">
            <v>0</v>
          </cell>
          <cell r="D358">
            <v>0</v>
          </cell>
          <cell r="E358">
            <v>0</v>
          </cell>
        </row>
        <row r="359">
          <cell r="A359" t="str">
            <v>29.K</v>
          </cell>
          <cell r="B359" t="str">
            <v>Surveillance, Research, Review, Evaluation (SRRE)</v>
          </cell>
          <cell r="C359">
            <v>0</v>
          </cell>
          <cell r="D359">
            <v>0</v>
          </cell>
          <cell r="E359">
            <v>0</v>
          </cell>
        </row>
        <row r="360">
          <cell r="A360">
            <v>30</v>
          </cell>
          <cell r="B360" t="str">
            <v>Other Child Health Components</v>
          </cell>
          <cell r="C360">
            <v>0</v>
          </cell>
          <cell r="D360">
            <v>0</v>
          </cell>
          <cell r="E360">
            <v>0</v>
          </cell>
        </row>
        <row r="361">
          <cell r="A361" t="str">
            <v>30.A</v>
          </cell>
          <cell r="B361" t="str">
            <v>DBT</v>
          </cell>
          <cell r="C361">
            <v>0</v>
          </cell>
          <cell r="D361">
            <v>0</v>
          </cell>
          <cell r="E361">
            <v>0</v>
          </cell>
        </row>
        <row r="362">
          <cell r="A362" t="str">
            <v>30.B</v>
          </cell>
          <cell r="B362" t="str">
            <v>Infrastructure - Civil works (I&amp;C)</v>
          </cell>
          <cell r="C362">
            <v>0</v>
          </cell>
          <cell r="D362">
            <v>0</v>
          </cell>
          <cell r="E362">
            <v>0</v>
          </cell>
        </row>
        <row r="363">
          <cell r="A363" t="str">
            <v>30.C</v>
          </cell>
          <cell r="B363" t="str">
            <v>Equipment (Including Furniture, Excluding Computers)</v>
          </cell>
          <cell r="C363">
            <v>0</v>
          </cell>
          <cell r="D363">
            <v>0</v>
          </cell>
          <cell r="E363">
            <v>0</v>
          </cell>
        </row>
        <row r="364">
          <cell r="A364" t="str">
            <v>30.D</v>
          </cell>
          <cell r="B364" t="str">
            <v xml:space="preserve">Drugs and supplies </v>
          </cell>
          <cell r="C364">
            <v>0</v>
          </cell>
          <cell r="D364">
            <v>0</v>
          </cell>
          <cell r="E364">
            <v>0</v>
          </cell>
        </row>
        <row r="365">
          <cell r="A365" t="str">
            <v>30.E</v>
          </cell>
          <cell r="B365" t="str">
            <v>Diagnostics (Consumables, PPP, Sample Transport)</v>
          </cell>
          <cell r="C365">
            <v>0</v>
          </cell>
          <cell r="D365">
            <v>0</v>
          </cell>
          <cell r="E365">
            <v>0</v>
          </cell>
        </row>
        <row r="366">
          <cell r="A366" t="str">
            <v>30.F</v>
          </cell>
          <cell r="B366" t="str">
            <v>Capacity building incl. training</v>
          </cell>
          <cell r="C366">
            <v>0</v>
          </cell>
          <cell r="D366">
            <v>0</v>
          </cell>
          <cell r="E366">
            <v>0</v>
          </cell>
        </row>
        <row r="367">
          <cell r="A367" t="str">
            <v>30.G</v>
          </cell>
          <cell r="B367" t="str">
            <v>ASHA incentives</v>
          </cell>
          <cell r="C367">
            <v>0</v>
          </cell>
          <cell r="D367">
            <v>0</v>
          </cell>
          <cell r="E367">
            <v>0</v>
          </cell>
        </row>
        <row r="368">
          <cell r="A368" t="str">
            <v>30.H</v>
          </cell>
          <cell r="B368" t="str">
            <v>Others including operating costs(OOC)</v>
          </cell>
          <cell r="C368">
            <v>0</v>
          </cell>
          <cell r="D368">
            <v>0</v>
          </cell>
          <cell r="E368">
            <v>0</v>
          </cell>
        </row>
        <row r="369">
          <cell r="A369" t="str">
            <v>30.I</v>
          </cell>
          <cell r="B369" t="str">
            <v xml:space="preserve">IEC &amp; Printing </v>
          </cell>
          <cell r="C369">
            <v>0</v>
          </cell>
          <cell r="D369">
            <v>0</v>
          </cell>
          <cell r="E369">
            <v>0</v>
          </cell>
        </row>
        <row r="370">
          <cell r="A370" t="str">
            <v>30.J</v>
          </cell>
          <cell r="B370" t="str">
            <v>Planning &amp; M&amp;E</v>
          </cell>
          <cell r="C370">
            <v>0</v>
          </cell>
          <cell r="D370">
            <v>0</v>
          </cell>
          <cell r="E370">
            <v>0</v>
          </cell>
        </row>
        <row r="371">
          <cell r="A371" t="str">
            <v>30.K</v>
          </cell>
          <cell r="B371" t="str">
            <v>Surveillance, Research, Review, Evaluation (SRRE)</v>
          </cell>
          <cell r="C371">
            <v>0</v>
          </cell>
          <cell r="D371">
            <v>0</v>
          </cell>
          <cell r="E371">
            <v>0</v>
          </cell>
        </row>
        <row r="372">
          <cell r="A372">
            <v>31</v>
          </cell>
          <cell r="B372" t="str">
            <v>State specific Initiatives and Innovations</v>
          </cell>
          <cell r="C372">
            <v>0</v>
          </cell>
          <cell r="D372">
            <v>0</v>
          </cell>
          <cell r="E372">
            <v>0</v>
          </cell>
        </row>
        <row r="373">
          <cell r="A373" t="str">
            <v>31.A</v>
          </cell>
          <cell r="B373" t="str">
            <v>DBT</v>
          </cell>
          <cell r="C373">
            <v>0</v>
          </cell>
          <cell r="D373">
            <v>0</v>
          </cell>
          <cell r="E373">
            <v>0</v>
          </cell>
        </row>
        <row r="374">
          <cell r="A374" t="str">
            <v>31.B</v>
          </cell>
          <cell r="B374" t="str">
            <v>Infrastructure - Civil works (I&amp;C)</v>
          </cell>
          <cell r="C374">
            <v>0</v>
          </cell>
          <cell r="D374">
            <v>0</v>
          </cell>
          <cell r="E374">
            <v>0</v>
          </cell>
        </row>
        <row r="375">
          <cell r="A375" t="str">
            <v>31.C</v>
          </cell>
          <cell r="B375" t="str">
            <v>Equipment (Including Furniture, Excluding Computers)</v>
          </cell>
          <cell r="C375">
            <v>0</v>
          </cell>
          <cell r="D375">
            <v>0</v>
          </cell>
          <cell r="E375">
            <v>0</v>
          </cell>
        </row>
        <row r="376">
          <cell r="A376" t="str">
            <v>31.D</v>
          </cell>
          <cell r="B376" t="str">
            <v xml:space="preserve">Drugs and supplies </v>
          </cell>
          <cell r="C376">
            <v>0</v>
          </cell>
          <cell r="D376">
            <v>0</v>
          </cell>
          <cell r="E376">
            <v>0</v>
          </cell>
        </row>
        <row r="377">
          <cell r="A377" t="str">
            <v>31.E</v>
          </cell>
          <cell r="B377" t="str">
            <v>Diagnostics (Consumables, PPP, Sample Transport)</v>
          </cell>
          <cell r="C377">
            <v>0</v>
          </cell>
          <cell r="D377">
            <v>0</v>
          </cell>
          <cell r="E377">
            <v>0</v>
          </cell>
        </row>
        <row r="378">
          <cell r="A378" t="str">
            <v>31.F</v>
          </cell>
          <cell r="B378" t="str">
            <v>Capacity building incl. training</v>
          </cell>
          <cell r="C378">
            <v>0</v>
          </cell>
          <cell r="D378">
            <v>0</v>
          </cell>
          <cell r="E378">
            <v>0</v>
          </cell>
        </row>
        <row r="379">
          <cell r="A379" t="str">
            <v>31.G</v>
          </cell>
          <cell r="B379" t="str">
            <v>ASHA incentives</v>
          </cell>
          <cell r="C379">
            <v>0</v>
          </cell>
          <cell r="D379">
            <v>0</v>
          </cell>
          <cell r="E379">
            <v>0</v>
          </cell>
        </row>
        <row r="380">
          <cell r="A380" t="str">
            <v>31.H</v>
          </cell>
          <cell r="B380" t="str">
            <v>Others including operating costs(OOC)</v>
          </cell>
          <cell r="C380">
            <v>0</v>
          </cell>
          <cell r="D380">
            <v>0</v>
          </cell>
          <cell r="E380">
            <v>0</v>
          </cell>
        </row>
        <row r="381">
          <cell r="A381" t="str">
            <v>31.I</v>
          </cell>
          <cell r="B381" t="str">
            <v xml:space="preserve">IEC &amp; Printing </v>
          </cell>
          <cell r="C381">
            <v>0</v>
          </cell>
          <cell r="D381">
            <v>0</v>
          </cell>
          <cell r="E381">
            <v>0</v>
          </cell>
        </row>
        <row r="382">
          <cell r="A382" t="str">
            <v>31.J</v>
          </cell>
          <cell r="B382" t="str">
            <v>Planning &amp; M&amp;E</v>
          </cell>
          <cell r="C382">
            <v>0</v>
          </cell>
          <cell r="D382">
            <v>0</v>
          </cell>
          <cell r="E382">
            <v>0</v>
          </cell>
        </row>
        <row r="383">
          <cell r="A383" t="str">
            <v>31.K</v>
          </cell>
          <cell r="B383" t="str">
            <v>Surveillance, Research, Review, Evaluation (SRRE)</v>
          </cell>
          <cell r="C383">
            <v>0</v>
          </cell>
          <cell r="D383">
            <v>0</v>
          </cell>
          <cell r="E383">
            <v>0</v>
          </cell>
        </row>
        <row r="384">
          <cell r="A384">
            <v>0</v>
          </cell>
          <cell r="B384" t="str">
            <v>Immunization (Excluding Planning &amp; M&amp;E)</v>
          </cell>
          <cell r="C384">
            <v>2241762000</v>
          </cell>
          <cell r="D384">
            <v>1449406460</v>
          </cell>
          <cell r="E384">
            <v>0.6465478761795409</v>
          </cell>
        </row>
        <row r="385">
          <cell r="A385">
            <v>32</v>
          </cell>
          <cell r="B385" t="str">
            <v>Immunization including Mission Indradhanush</v>
          </cell>
          <cell r="C385">
            <v>1654582000</v>
          </cell>
          <cell r="D385">
            <v>1233481611</v>
          </cell>
          <cell r="E385">
            <v>0.74549439737649748</v>
          </cell>
        </row>
        <row r="386">
          <cell r="A386" t="str">
            <v>32.A</v>
          </cell>
          <cell r="B386" t="str">
            <v>DBT</v>
          </cell>
          <cell r="C386">
            <v>0</v>
          </cell>
          <cell r="D386">
            <v>0</v>
          </cell>
          <cell r="E386">
            <v>0</v>
          </cell>
        </row>
        <row r="387">
          <cell r="A387" t="str">
            <v>32.B</v>
          </cell>
          <cell r="B387" t="str">
            <v>Infrastructure - Civil works (I&amp;C)</v>
          </cell>
          <cell r="C387">
            <v>0</v>
          </cell>
          <cell r="D387">
            <v>0</v>
          </cell>
          <cell r="E387">
            <v>0</v>
          </cell>
        </row>
        <row r="388">
          <cell r="A388" t="str">
            <v>32.C</v>
          </cell>
          <cell r="B388" t="str">
            <v>Equipment (Including Furniture, Excluding Computers)</v>
          </cell>
          <cell r="C388">
            <v>11925000</v>
          </cell>
          <cell r="D388">
            <v>10515180</v>
          </cell>
          <cell r="E388">
            <v>0.88177610062893086</v>
          </cell>
        </row>
        <row r="389">
          <cell r="A389" t="str">
            <v>32.D</v>
          </cell>
          <cell r="B389" t="str">
            <v xml:space="preserve">Drugs and supplies </v>
          </cell>
          <cell r="C389">
            <v>0</v>
          </cell>
          <cell r="D389">
            <v>0</v>
          </cell>
          <cell r="E389">
            <v>0</v>
          </cell>
        </row>
        <row r="390">
          <cell r="A390" t="str">
            <v>32.E</v>
          </cell>
          <cell r="B390" t="str">
            <v>Diagnostics (Consumables, PPP, Sample Transport)</v>
          </cell>
          <cell r="C390">
            <v>14376000</v>
          </cell>
          <cell r="D390">
            <v>12658488</v>
          </cell>
          <cell r="E390">
            <v>0.88052921535893158</v>
          </cell>
        </row>
        <row r="391">
          <cell r="A391" t="str">
            <v>32.F</v>
          </cell>
          <cell r="B391" t="str">
            <v>Capacity building incl. training</v>
          </cell>
          <cell r="C391">
            <v>9127000</v>
          </cell>
          <cell r="D391">
            <v>5704174</v>
          </cell>
          <cell r="E391">
            <v>0.62497797742960448</v>
          </cell>
        </row>
        <row r="392">
          <cell r="A392" t="str">
            <v>32.G</v>
          </cell>
          <cell r="B392" t="str">
            <v>ASHA incentives</v>
          </cell>
          <cell r="C392">
            <v>850945000</v>
          </cell>
          <cell r="D392">
            <v>558029345</v>
          </cell>
          <cell r="E392">
            <v>0.65577604310501858</v>
          </cell>
        </row>
        <row r="393">
          <cell r="A393" t="str">
            <v>32.H</v>
          </cell>
          <cell r="B393" t="str">
            <v>Others including operating costs(OOC)</v>
          </cell>
          <cell r="C393">
            <v>610084000</v>
          </cell>
          <cell r="D393">
            <v>541601596</v>
          </cell>
          <cell r="E393">
            <v>0.88774922141868984</v>
          </cell>
        </row>
        <row r="394">
          <cell r="A394" t="str">
            <v>32.I</v>
          </cell>
          <cell r="B394" t="str">
            <v xml:space="preserve">IEC &amp; Printing </v>
          </cell>
          <cell r="C394">
            <v>60577000</v>
          </cell>
          <cell r="D394">
            <v>56592520</v>
          </cell>
          <cell r="E394">
            <v>0.93422454066724991</v>
          </cell>
        </row>
        <row r="395">
          <cell r="A395" t="str">
            <v>32.J</v>
          </cell>
          <cell r="B395" t="str">
            <v>Planning &amp; M&amp;E</v>
          </cell>
          <cell r="C395">
            <v>32748000</v>
          </cell>
          <cell r="D395">
            <v>25372527</v>
          </cell>
          <cell r="E395">
            <v>0.77478096372297545</v>
          </cell>
        </row>
        <row r="396">
          <cell r="A396" t="str">
            <v>32.K</v>
          </cell>
          <cell r="B396" t="str">
            <v>Surveillance, Research, Review, Evaluation (SRRE)</v>
          </cell>
          <cell r="C396">
            <v>64800000</v>
          </cell>
          <cell r="D396">
            <v>23007781</v>
          </cell>
          <cell r="E396">
            <v>0.35505834876543207</v>
          </cell>
        </row>
        <row r="397">
          <cell r="A397">
            <v>33</v>
          </cell>
          <cell r="B397" t="str">
            <v>Pulse polio Campaign</v>
          </cell>
          <cell r="C397">
            <v>535876000</v>
          </cell>
          <cell r="D397">
            <v>139323844</v>
          </cell>
          <cell r="E397">
            <v>0.25999269233927252</v>
          </cell>
        </row>
        <row r="398">
          <cell r="A398" t="str">
            <v>33.A</v>
          </cell>
          <cell r="B398" t="str">
            <v>DBT</v>
          </cell>
          <cell r="C398">
            <v>0</v>
          </cell>
          <cell r="D398">
            <v>0</v>
          </cell>
          <cell r="E398">
            <v>0</v>
          </cell>
        </row>
        <row r="399">
          <cell r="A399" t="str">
            <v>33.B</v>
          </cell>
          <cell r="B399" t="str">
            <v>Infrastructure - Civil works (I&amp;C)</v>
          </cell>
          <cell r="C399">
            <v>0</v>
          </cell>
          <cell r="D399">
            <v>0</v>
          </cell>
          <cell r="E399">
            <v>0</v>
          </cell>
        </row>
        <row r="400">
          <cell r="A400" t="str">
            <v>33.C</v>
          </cell>
          <cell r="B400" t="str">
            <v>Equipment (Including Furniture, Excluding Computers)</v>
          </cell>
          <cell r="C400">
            <v>0</v>
          </cell>
          <cell r="D400">
            <v>0</v>
          </cell>
          <cell r="E400">
            <v>0</v>
          </cell>
        </row>
        <row r="401">
          <cell r="A401" t="str">
            <v>33.D</v>
          </cell>
          <cell r="B401" t="str">
            <v xml:space="preserve">Drugs and supplies </v>
          </cell>
          <cell r="C401">
            <v>0</v>
          </cell>
          <cell r="D401">
            <v>0</v>
          </cell>
          <cell r="E401">
            <v>0</v>
          </cell>
        </row>
        <row r="402">
          <cell r="A402" t="str">
            <v>33.E</v>
          </cell>
          <cell r="B402" t="str">
            <v>Diagnostics (Consumables, PPP, Sample Transport)</v>
          </cell>
          <cell r="C402">
            <v>0</v>
          </cell>
          <cell r="D402">
            <v>0</v>
          </cell>
          <cell r="E402">
            <v>0</v>
          </cell>
        </row>
        <row r="403">
          <cell r="A403" t="str">
            <v>33.F</v>
          </cell>
          <cell r="B403" t="str">
            <v>Capacity building incl. training</v>
          </cell>
          <cell r="C403">
            <v>0</v>
          </cell>
          <cell r="D403">
            <v>0</v>
          </cell>
          <cell r="E403">
            <v>0</v>
          </cell>
        </row>
        <row r="404">
          <cell r="A404" t="str">
            <v>33.G</v>
          </cell>
          <cell r="B404" t="str">
            <v>ASHA incentives</v>
          </cell>
          <cell r="C404">
            <v>0</v>
          </cell>
          <cell r="D404">
            <v>0</v>
          </cell>
          <cell r="E404">
            <v>0</v>
          </cell>
        </row>
        <row r="405">
          <cell r="A405" t="str">
            <v>33.H</v>
          </cell>
          <cell r="B405" t="str">
            <v>Others including operating costs(OOC)</v>
          </cell>
          <cell r="C405">
            <v>0</v>
          </cell>
          <cell r="D405">
            <v>0</v>
          </cell>
          <cell r="E405">
            <v>0</v>
          </cell>
        </row>
        <row r="406">
          <cell r="A406" t="str">
            <v>33.I</v>
          </cell>
          <cell r="B406" t="str">
            <v xml:space="preserve">IEC &amp; Printing </v>
          </cell>
          <cell r="C406">
            <v>0</v>
          </cell>
          <cell r="D406">
            <v>0</v>
          </cell>
          <cell r="E406">
            <v>0</v>
          </cell>
        </row>
        <row r="407">
          <cell r="A407" t="str">
            <v>33.J</v>
          </cell>
          <cell r="B407" t="str">
            <v>Planning &amp; M&amp;E</v>
          </cell>
          <cell r="C407">
            <v>0</v>
          </cell>
          <cell r="D407">
            <v>0</v>
          </cell>
          <cell r="E407">
            <v>0</v>
          </cell>
        </row>
        <row r="408">
          <cell r="A408" t="str">
            <v>33.K</v>
          </cell>
          <cell r="B408" t="str">
            <v>Surveillance, Research, Review, Evaluation (SRRE)</v>
          </cell>
          <cell r="C408">
            <v>0</v>
          </cell>
          <cell r="D408">
            <v>0</v>
          </cell>
          <cell r="E408">
            <v>0</v>
          </cell>
        </row>
        <row r="409">
          <cell r="A409">
            <v>34</v>
          </cell>
          <cell r="B409" t="str">
            <v>eVIN Operational Cost</v>
          </cell>
          <cell r="C409">
            <v>51304000</v>
          </cell>
          <cell r="D409">
            <v>76601005</v>
          </cell>
          <cell r="E409">
            <v>1.4930805590207392</v>
          </cell>
        </row>
        <row r="410">
          <cell r="A410" t="str">
            <v>34.A</v>
          </cell>
          <cell r="B410" t="str">
            <v>DBT</v>
          </cell>
          <cell r="C410">
            <v>0</v>
          </cell>
          <cell r="D410">
            <v>0</v>
          </cell>
          <cell r="E410">
            <v>0</v>
          </cell>
        </row>
        <row r="411">
          <cell r="A411" t="str">
            <v>34.B</v>
          </cell>
          <cell r="B411" t="str">
            <v>Infrastructure - Civil works (I&amp;C)</v>
          </cell>
          <cell r="C411">
            <v>0</v>
          </cell>
          <cell r="D411">
            <v>0</v>
          </cell>
          <cell r="E411">
            <v>0</v>
          </cell>
        </row>
        <row r="412">
          <cell r="A412" t="str">
            <v>34.C</v>
          </cell>
          <cell r="B412" t="str">
            <v>Equipment (Including Furniture, Excluding Computers)</v>
          </cell>
          <cell r="C412">
            <v>0</v>
          </cell>
          <cell r="D412">
            <v>0</v>
          </cell>
          <cell r="E412">
            <v>0</v>
          </cell>
        </row>
        <row r="413">
          <cell r="A413" t="str">
            <v>34.D</v>
          </cell>
          <cell r="B413" t="str">
            <v xml:space="preserve">Drugs and supplies </v>
          </cell>
          <cell r="C413">
            <v>0</v>
          </cell>
          <cell r="D413">
            <v>0</v>
          </cell>
          <cell r="E413">
            <v>0</v>
          </cell>
        </row>
        <row r="414">
          <cell r="A414" t="str">
            <v>34.E</v>
          </cell>
          <cell r="B414" t="str">
            <v>Diagnostics (Consumables, PPP, Sample Transport)</v>
          </cell>
          <cell r="C414">
            <v>0</v>
          </cell>
          <cell r="D414">
            <v>0</v>
          </cell>
          <cell r="E414">
            <v>0</v>
          </cell>
        </row>
        <row r="415">
          <cell r="A415" t="str">
            <v>34.F</v>
          </cell>
          <cell r="B415" t="str">
            <v>Capacity building incl. training</v>
          </cell>
          <cell r="C415">
            <v>0</v>
          </cell>
          <cell r="D415">
            <v>0</v>
          </cell>
          <cell r="E415">
            <v>0</v>
          </cell>
        </row>
        <row r="416">
          <cell r="A416" t="str">
            <v>34.G</v>
          </cell>
          <cell r="B416" t="str">
            <v>ASHA incentives</v>
          </cell>
          <cell r="C416">
            <v>0</v>
          </cell>
          <cell r="D416">
            <v>0</v>
          </cell>
          <cell r="E416">
            <v>0</v>
          </cell>
        </row>
        <row r="417">
          <cell r="A417" t="str">
            <v>34.H</v>
          </cell>
          <cell r="B417" t="str">
            <v>Others including operating costs(OOC)</v>
          </cell>
          <cell r="C417">
            <v>51304000</v>
          </cell>
          <cell r="D417">
            <v>76601005</v>
          </cell>
          <cell r="E417">
            <v>1.4930805590207392</v>
          </cell>
        </row>
        <row r="418">
          <cell r="A418" t="str">
            <v>34.I</v>
          </cell>
          <cell r="B418" t="str">
            <v xml:space="preserve">IEC &amp; Printing </v>
          </cell>
          <cell r="C418">
            <v>0</v>
          </cell>
          <cell r="D418">
            <v>0</v>
          </cell>
          <cell r="E418">
            <v>0</v>
          </cell>
        </row>
        <row r="419">
          <cell r="A419" t="str">
            <v>34.J</v>
          </cell>
          <cell r="B419" t="str">
            <v>Planning &amp; M&amp;E</v>
          </cell>
          <cell r="C419">
            <v>0</v>
          </cell>
          <cell r="D419">
            <v>0</v>
          </cell>
          <cell r="E419">
            <v>0</v>
          </cell>
        </row>
        <row r="420">
          <cell r="A420" t="str">
            <v>34.K</v>
          </cell>
          <cell r="B420" t="str">
            <v>Surveillance, Research, Review, Evaluation (SRRE)</v>
          </cell>
          <cell r="C420">
            <v>0</v>
          </cell>
          <cell r="D420">
            <v>0</v>
          </cell>
          <cell r="E420">
            <v>0</v>
          </cell>
        </row>
        <row r="421">
          <cell r="A421">
            <v>0</v>
          </cell>
          <cell r="B421" t="str">
            <v>Adolescent Health (Excluding Planning &amp; M&amp;E)</v>
          </cell>
          <cell r="C421">
            <v>301112000</v>
          </cell>
          <cell r="D421">
            <v>182954805</v>
          </cell>
          <cell r="E421">
            <v>0.60759718974999333</v>
          </cell>
        </row>
        <row r="422">
          <cell r="A422">
            <v>35</v>
          </cell>
          <cell r="B422" t="str">
            <v>Adolescent Friendly Health Clinics</v>
          </cell>
          <cell r="C422">
            <v>6721000</v>
          </cell>
          <cell r="D422">
            <v>7600658</v>
          </cell>
          <cell r="E422">
            <v>1.1308820116054159</v>
          </cell>
        </row>
        <row r="423">
          <cell r="A423" t="str">
            <v>35.A</v>
          </cell>
          <cell r="B423" t="str">
            <v>DBT</v>
          </cell>
          <cell r="C423">
            <v>0</v>
          </cell>
          <cell r="D423">
            <v>0</v>
          </cell>
          <cell r="E423">
            <v>0</v>
          </cell>
        </row>
        <row r="424">
          <cell r="A424" t="str">
            <v>35.B</v>
          </cell>
          <cell r="B424" t="str">
            <v>Infrastructure - Civil works (I&amp;C)</v>
          </cell>
          <cell r="C424">
            <v>0</v>
          </cell>
          <cell r="D424">
            <v>0</v>
          </cell>
          <cell r="E424">
            <v>0</v>
          </cell>
        </row>
        <row r="425">
          <cell r="A425" t="str">
            <v>35.C</v>
          </cell>
          <cell r="B425" t="str">
            <v>Equipment (Including Furniture, Excluding Computers)</v>
          </cell>
          <cell r="C425">
            <v>1040000</v>
          </cell>
          <cell r="D425">
            <v>637638</v>
          </cell>
          <cell r="E425">
            <v>0.61311346153846158</v>
          </cell>
        </row>
        <row r="426">
          <cell r="A426" t="str">
            <v>35.D</v>
          </cell>
          <cell r="B426" t="str">
            <v xml:space="preserve">Drugs and supplies </v>
          </cell>
          <cell r="C426">
            <v>0</v>
          </cell>
          <cell r="D426">
            <v>0</v>
          </cell>
          <cell r="E426">
            <v>0</v>
          </cell>
        </row>
        <row r="427">
          <cell r="A427" t="str">
            <v>35.E</v>
          </cell>
          <cell r="B427" t="str">
            <v>Diagnostics (Consumables, PPP, Sample Transport)</v>
          </cell>
          <cell r="C427">
            <v>0</v>
          </cell>
          <cell r="D427">
            <v>0</v>
          </cell>
          <cell r="E427">
            <v>0</v>
          </cell>
        </row>
        <row r="428">
          <cell r="A428" t="str">
            <v>35.F</v>
          </cell>
          <cell r="B428" t="str">
            <v>Capacity building incl. training</v>
          </cell>
          <cell r="C428">
            <v>1753000</v>
          </cell>
          <cell r="D428">
            <v>4400338</v>
          </cell>
          <cell r="E428">
            <v>2.5101756988020538</v>
          </cell>
        </row>
        <row r="429">
          <cell r="A429" t="str">
            <v>35.G</v>
          </cell>
          <cell r="B429" t="str">
            <v>ASHA incentives</v>
          </cell>
          <cell r="C429">
            <v>0</v>
          </cell>
          <cell r="D429">
            <v>0</v>
          </cell>
          <cell r="E429">
            <v>0</v>
          </cell>
        </row>
        <row r="430">
          <cell r="A430" t="str">
            <v>35.H</v>
          </cell>
          <cell r="B430" t="str">
            <v>Others including operating costs(OOC)</v>
          </cell>
          <cell r="C430">
            <v>3576000</v>
          </cell>
          <cell r="D430">
            <v>2538487</v>
          </cell>
          <cell r="E430">
            <v>0.70986772930648767</v>
          </cell>
        </row>
        <row r="431">
          <cell r="A431" t="str">
            <v>35.I</v>
          </cell>
          <cell r="B431" t="str">
            <v xml:space="preserve">IEC &amp; Printing </v>
          </cell>
          <cell r="C431">
            <v>236000</v>
          </cell>
          <cell r="D431">
            <v>0</v>
          </cell>
          <cell r="E431">
            <v>0</v>
          </cell>
        </row>
        <row r="432">
          <cell r="A432" t="str">
            <v>35.J</v>
          </cell>
          <cell r="B432" t="str">
            <v>Planning &amp; M&amp;E</v>
          </cell>
          <cell r="C432">
            <v>116000</v>
          </cell>
          <cell r="D432">
            <v>24195</v>
          </cell>
          <cell r="E432">
            <v>0.20857758620689656</v>
          </cell>
        </row>
        <row r="433">
          <cell r="A433" t="str">
            <v>35.K</v>
          </cell>
          <cell r="B433" t="str">
            <v>Surveillance, Research, Review, Evaluation (SRRE)</v>
          </cell>
          <cell r="C433">
            <v>0</v>
          </cell>
          <cell r="D433">
            <v>0</v>
          </cell>
          <cell r="E433">
            <v>0</v>
          </cell>
        </row>
        <row r="434">
          <cell r="A434">
            <v>36</v>
          </cell>
          <cell r="B434" t="str">
            <v>Weekly Iron Folic Supplement (WIFS)</v>
          </cell>
          <cell r="C434">
            <v>76218000</v>
          </cell>
          <cell r="D434">
            <v>29468901</v>
          </cell>
          <cell r="E434">
            <v>0.38663965205069667</v>
          </cell>
        </row>
        <row r="435">
          <cell r="A435" t="str">
            <v>36.A</v>
          </cell>
          <cell r="B435" t="str">
            <v>DBT</v>
          </cell>
          <cell r="C435">
            <v>0</v>
          </cell>
          <cell r="D435">
            <v>0</v>
          </cell>
          <cell r="E435">
            <v>0</v>
          </cell>
        </row>
        <row r="436">
          <cell r="A436" t="str">
            <v>36.B</v>
          </cell>
          <cell r="B436" t="str">
            <v>Infrastructure - Civil works (I&amp;C)</v>
          </cell>
          <cell r="C436">
            <v>0</v>
          </cell>
          <cell r="D436">
            <v>0</v>
          </cell>
          <cell r="E436">
            <v>0</v>
          </cell>
        </row>
        <row r="437">
          <cell r="A437" t="str">
            <v>36.C</v>
          </cell>
          <cell r="B437" t="str">
            <v>Equipment (Including Furniture, Excluding Computers)</v>
          </cell>
          <cell r="C437">
            <v>0</v>
          </cell>
          <cell r="D437">
            <v>0</v>
          </cell>
          <cell r="E437">
            <v>0</v>
          </cell>
        </row>
        <row r="438">
          <cell r="A438" t="str">
            <v>36.D</v>
          </cell>
          <cell r="B438" t="str">
            <v xml:space="preserve">Drugs and supplies </v>
          </cell>
          <cell r="C438">
            <v>44717900</v>
          </cell>
          <cell r="D438">
            <v>0</v>
          </cell>
          <cell r="E438">
            <v>0</v>
          </cell>
        </row>
        <row r="439">
          <cell r="A439" t="str">
            <v>36.E</v>
          </cell>
          <cell r="B439" t="str">
            <v>Diagnostics (Consumables, PPP, Sample Transport)</v>
          </cell>
          <cell r="C439">
            <v>0</v>
          </cell>
          <cell r="D439">
            <v>0</v>
          </cell>
          <cell r="E439">
            <v>0</v>
          </cell>
        </row>
        <row r="440">
          <cell r="A440" t="str">
            <v>36.F</v>
          </cell>
          <cell r="B440" t="str">
            <v>Capacity building incl. training</v>
          </cell>
          <cell r="C440">
            <v>0</v>
          </cell>
          <cell r="D440">
            <v>0</v>
          </cell>
          <cell r="E440">
            <v>0</v>
          </cell>
        </row>
        <row r="441">
          <cell r="A441" t="str">
            <v>36.G</v>
          </cell>
          <cell r="B441" t="str">
            <v>ASHA incentives</v>
          </cell>
          <cell r="C441">
            <v>0</v>
          </cell>
          <cell r="D441">
            <v>0</v>
          </cell>
          <cell r="E441">
            <v>0</v>
          </cell>
        </row>
        <row r="442">
          <cell r="A442" t="str">
            <v>36.H</v>
          </cell>
          <cell r="B442" t="str">
            <v>Others including operating costs(OOC)</v>
          </cell>
          <cell r="C442">
            <v>0</v>
          </cell>
          <cell r="D442">
            <v>0</v>
          </cell>
          <cell r="E442">
            <v>0</v>
          </cell>
        </row>
        <row r="443">
          <cell r="A443" t="str">
            <v>36.I</v>
          </cell>
          <cell r="B443" t="str">
            <v xml:space="preserve">IEC &amp; Printing </v>
          </cell>
          <cell r="C443">
            <v>31500100</v>
          </cell>
          <cell r="D443">
            <v>29468901</v>
          </cell>
          <cell r="E443">
            <v>0.93551769676921659</v>
          </cell>
        </row>
        <row r="444">
          <cell r="A444" t="str">
            <v>36.J</v>
          </cell>
          <cell r="B444" t="str">
            <v>Planning &amp; M&amp;E</v>
          </cell>
          <cell r="C444">
            <v>0</v>
          </cell>
          <cell r="D444">
            <v>0</v>
          </cell>
          <cell r="E444">
            <v>0</v>
          </cell>
        </row>
        <row r="445">
          <cell r="A445" t="str">
            <v>36.K</v>
          </cell>
          <cell r="B445" t="str">
            <v>Surveillance, Research, Review, Evaluation (SRRE)</v>
          </cell>
          <cell r="C445">
            <v>0</v>
          </cell>
          <cell r="D445">
            <v>0</v>
          </cell>
          <cell r="E445">
            <v>0</v>
          </cell>
        </row>
        <row r="446">
          <cell r="A446">
            <v>37</v>
          </cell>
          <cell r="B446" t="str">
            <v>Menstrual Hygiene Scheme (MHS)</v>
          </cell>
          <cell r="C446">
            <v>1400000</v>
          </cell>
          <cell r="D446">
            <v>825648</v>
          </cell>
          <cell r="E446">
            <v>0.5897485714285714</v>
          </cell>
        </row>
        <row r="447">
          <cell r="A447" t="str">
            <v>37.A</v>
          </cell>
          <cell r="B447" t="str">
            <v>DBT</v>
          </cell>
          <cell r="C447">
            <v>0</v>
          </cell>
          <cell r="D447">
            <v>0</v>
          </cell>
          <cell r="E447">
            <v>0</v>
          </cell>
        </row>
        <row r="448">
          <cell r="A448" t="str">
            <v>37.B</v>
          </cell>
          <cell r="B448" t="str">
            <v>Infrastructure - Civil works (I&amp;C)</v>
          </cell>
          <cell r="C448">
            <v>0</v>
          </cell>
          <cell r="D448">
            <v>0</v>
          </cell>
          <cell r="E448">
            <v>0</v>
          </cell>
        </row>
        <row r="449">
          <cell r="A449" t="str">
            <v>37.C</v>
          </cell>
          <cell r="B449" t="str">
            <v>Equipment (Including Furniture, Excluding Computers)</v>
          </cell>
          <cell r="C449">
            <v>0</v>
          </cell>
          <cell r="D449">
            <v>0</v>
          </cell>
          <cell r="E449">
            <v>0</v>
          </cell>
        </row>
        <row r="450">
          <cell r="A450" t="str">
            <v>37.D</v>
          </cell>
          <cell r="B450" t="str">
            <v xml:space="preserve">Drugs and supplies </v>
          </cell>
          <cell r="C450">
            <v>0</v>
          </cell>
          <cell r="D450">
            <v>0</v>
          </cell>
          <cell r="E450">
            <v>0</v>
          </cell>
        </row>
        <row r="451">
          <cell r="A451" t="str">
            <v>37.E</v>
          </cell>
          <cell r="B451" t="str">
            <v>Diagnostics (Consumables, PPP, Sample Transport)</v>
          </cell>
          <cell r="C451">
            <v>0</v>
          </cell>
          <cell r="D451">
            <v>0</v>
          </cell>
          <cell r="E451">
            <v>0</v>
          </cell>
        </row>
        <row r="452">
          <cell r="A452" t="str">
            <v>37.F</v>
          </cell>
          <cell r="B452" t="str">
            <v>Capacity building incl. training</v>
          </cell>
          <cell r="C452">
            <v>0</v>
          </cell>
          <cell r="D452">
            <v>0</v>
          </cell>
          <cell r="E452">
            <v>0</v>
          </cell>
        </row>
        <row r="453">
          <cell r="A453" t="str">
            <v>37.G</v>
          </cell>
          <cell r="B453" t="str">
            <v>ASHA incentives</v>
          </cell>
          <cell r="C453">
            <v>0</v>
          </cell>
          <cell r="D453">
            <v>0</v>
          </cell>
          <cell r="E453">
            <v>0</v>
          </cell>
        </row>
        <row r="454">
          <cell r="A454" t="str">
            <v>37.H</v>
          </cell>
          <cell r="B454" t="str">
            <v>Others including operating costs(OOC)</v>
          </cell>
          <cell r="C454">
            <v>0</v>
          </cell>
          <cell r="D454">
            <v>0</v>
          </cell>
          <cell r="E454">
            <v>0</v>
          </cell>
        </row>
        <row r="455">
          <cell r="A455" t="str">
            <v>37.I</v>
          </cell>
          <cell r="B455" t="str">
            <v xml:space="preserve">IEC &amp; Printing </v>
          </cell>
          <cell r="C455">
            <v>1400000</v>
          </cell>
          <cell r="D455">
            <v>825648</v>
          </cell>
          <cell r="E455">
            <v>0.5897485714285714</v>
          </cell>
        </row>
        <row r="456">
          <cell r="A456" t="str">
            <v>37.J</v>
          </cell>
          <cell r="B456" t="str">
            <v>Planning &amp; M&amp;E</v>
          </cell>
          <cell r="C456">
            <v>0</v>
          </cell>
          <cell r="D456">
            <v>0</v>
          </cell>
          <cell r="E456">
            <v>0</v>
          </cell>
        </row>
        <row r="457">
          <cell r="A457" t="str">
            <v>37.K</v>
          </cell>
          <cell r="B457" t="str">
            <v>Surveillance, Research, Review, Evaluation (SRRE)</v>
          </cell>
          <cell r="C457">
            <v>0</v>
          </cell>
          <cell r="D457">
            <v>0</v>
          </cell>
          <cell r="E457">
            <v>0</v>
          </cell>
        </row>
        <row r="458">
          <cell r="A458">
            <v>38</v>
          </cell>
          <cell r="B458" t="str">
            <v>Peer Educator Programme</v>
          </cell>
          <cell r="C458">
            <v>102440000</v>
          </cell>
          <cell r="D458">
            <v>76584794</v>
          </cell>
          <cell r="E458">
            <v>0.747606345177665</v>
          </cell>
        </row>
        <row r="459">
          <cell r="A459" t="str">
            <v>38.A</v>
          </cell>
          <cell r="B459" t="str">
            <v>DBT</v>
          </cell>
          <cell r="C459">
            <v>0</v>
          </cell>
          <cell r="D459">
            <v>0</v>
          </cell>
          <cell r="E459">
            <v>0</v>
          </cell>
        </row>
        <row r="460">
          <cell r="A460" t="str">
            <v>38.B</v>
          </cell>
          <cell r="B460" t="str">
            <v>Infrastructure - Civil works (I&amp;C)</v>
          </cell>
          <cell r="C460">
            <v>0</v>
          </cell>
          <cell r="D460">
            <v>0</v>
          </cell>
          <cell r="E460">
            <v>0</v>
          </cell>
        </row>
        <row r="461">
          <cell r="A461" t="str">
            <v>38.C</v>
          </cell>
          <cell r="B461" t="str">
            <v>Equipment (Including Furniture, Excluding Computers)</v>
          </cell>
          <cell r="C461">
            <v>0</v>
          </cell>
          <cell r="D461">
            <v>0</v>
          </cell>
          <cell r="E461">
            <v>0</v>
          </cell>
        </row>
        <row r="462">
          <cell r="A462" t="str">
            <v>38.D</v>
          </cell>
          <cell r="B462" t="str">
            <v xml:space="preserve">Drugs and supplies </v>
          </cell>
          <cell r="C462">
            <v>0</v>
          </cell>
          <cell r="D462">
            <v>0</v>
          </cell>
          <cell r="E462">
            <v>0</v>
          </cell>
        </row>
        <row r="463">
          <cell r="A463" t="str">
            <v>38.E</v>
          </cell>
          <cell r="B463" t="str">
            <v>Diagnostics (Consumables, PPP, Sample Transport)</v>
          </cell>
          <cell r="C463">
            <v>0</v>
          </cell>
          <cell r="D463">
            <v>0</v>
          </cell>
          <cell r="E463">
            <v>0</v>
          </cell>
        </row>
        <row r="464">
          <cell r="A464" t="str">
            <v>38.F</v>
          </cell>
          <cell r="B464" t="str">
            <v>Capacity building incl. training</v>
          </cell>
          <cell r="C464">
            <v>0</v>
          </cell>
          <cell r="D464">
            <v>0</v>
          </cell>
          <cell r="E464">
            <v>0</v>
          </cell>
        </row>
        <row r="465">
          <cell r="A465" t="str">
            <v>38.G</v>
          </cell>
          <cell r="B465" t="str">
            <v>ASHA incentives</v>
          </cell>
          <cell r="C465">
            <v>8973000</v>
          </cell>
          <cell r="D465">
            <v>3888600</v>
          </cell>
          <cell r="E465">
            <v>0.43336676696756937</v>
          </cell>
        </row>
        <row r="466">
          <cell r="A466" t="str">
            <v>38.H</v>
          </cell>
          <cell r="B466" t="str">
            <v>Others including operating costs(OOC)</v>
          </cell>
          <cell r="C466">
            <v>91063000</v>
          </cell>
          <cell r="D466">
            <v>72277890</v>
          </cell>
          <cell r="E466">
            <v>0.79371303383371949</v>
          </cell>
        </row>
        <row r="467">
          <cell r="A467" t="str">
            <v>38.I</v>
          </cell>
          <cell r="B467" t="str">
            <v xml:space="preserve">IEC &amp; Printing </v>
          </cell>
          <cell r="C467">
            <v>2404000</v>
          </cell>
          <cell r="D467">
            <v>418304</v>
          </cell>
          <cell r="E467">
            <v>0.17400332778702163</v>
          </cell>
        </row>
        <row r="468">
          <cell r="A468" t="str">
            <v>38.J</v>
          </cell>
          <cell r="B468" t="str">
            <v>Planning &amp; M&amp;E</v>
          </cell>
          <cell r="C468">
            <v>0</v>
          </cell>
          <cell r="D468">
            <v>0</v>
          </cell>
          <cell r="E468">
            <v>0</v>
          </cell>
        </row>
        <row r="469">
          <cell r="A469" t="str">
            <v>38.K</v>
          </cell>
          <cell r="B469" t="str">
            <v>Surveillance, Research, Review, Evaluation (SRRE)</v>
          </cell>
          <cell r="C469">
            <v>0</v>
          </cell>
          <cell r="D469">
            <v>0</v>
          </cell>
          <cell r="E469">
            <v>0</v>
          </cell>
        </row>
        <row r="470">
          <cell r="A470">
            <v>39</v>
          </cell>
          <cell r="B470" t="str">
            <v>School Health And Wellness Program under Ayushman Bharat</v>
          </cell>
          <cell r="C470">
            <v>113495000</v>
          </cell>
          <cell r="D470">
            <v>68061651</v>
          </cell>
          <cell r="E470">
            <v>0.5996885413454337</v>
          </cell>
        </row>
        <row r="471">
          <cell r="A471" t="str">
            <v>39.A</v>
          </cell>
          <cell r="B471" t="str">
            <v>DBT</v>
          </cell>
          <cell r="C471">
            <v>0</v>
          </cell>
          <cell r="D471">
            <v>0</v>
          </cell>
          <cell r="E471">
            <v>0</v>
          </cell>
        </row>
        <row r="472">
          <cell r="A472" t="str">
            <v>39.B</v>
          </cell>
          <cell r="B472" t="str">
            <v>Infrastructure - Civil works (I&amp;C)</v>
          </cell>
          <cell r="C472">
            <v>0</v>
          </cell>
          <cell r="D472">
            <v>0</v>
          </cell>
          <cell r="E472">
            <v>0</v>
          </cell>
        </row>
        <row r="473">
          <cell r="A473" t="str">
            <v>39.C</v>
          </cell>
          <cell r="B473" t="str">
            <v>Equipment (Including Furniture, Excluding Computers)</v>
          </cell>
          <cell r="C473">
            <v>0</v>
          </cell>
          <cell r="D473">
            <v>0</v>
          </cell>
          <cell r="E473">
            <v>0</v>
          </cell>
        </row>
        <row r="474">
          <cell r="A474" t="str">
            <v>39.D</v>
          </cell>
          <cell r="B474" t="str">
            <v xml:space="preserve">Drugs and supplies </v>
          </cell>
          <cell r="C474">
            <v>0</v>
          </cell>
          <cell r="D474">
            <v>0</v>
          </cell>
          <cell r="E474">
            <v>0</v>
          </cell>
        </row>
        <row r="475">
          <cell r="A475" t="str">
            <v>39.E</v>
          </cell>
          <cell r="B475" t="str">
            <v>Diagnostics (Consumables, PPP, Sample Transport)</v>
          </cell>
          <cell r="C475">
            <v>0</v>
          </cell>
          <cell r="D475">
            <v>0</v>
          </cell>
          <cell r="E475">
            <v>0</v>
          </cell>
        </row>
        <row r="476">
          <cell r="A476" t="str">
            <v>39.F</v>
          </cell>
          <cell r="B476" t="str">
            <v>Capacity building incl. training</v>
          </cell>
          <cell r="C476">
            <v>74867000</v>
          </cell>
          <cell r="D476">
            <v>67325933</v>
          </cell>
          <cell r="E476">
            <v>0.89927381890552582</v>
          </cell>
        </row>
        <row r="477">
          <cell r="A477" t="str">
            <v>39.G</v>
          </cell>
          <cell r="B477" t="str">
            <v>ASHA incentives</v>
          </cell>
          <cell r="C477">
            <v>0</v>
          </cell>
          <cell r="D477">
            <v>0</v>
          </cell>
          <cell r="E477">
            <v>0</v>
          </cell>
        </row>
        <row r="478">
          <cell r="A478" t="str">
            <v>39.H</v>
          </cell>
          <cell r="B478" t="str">
            <v>Others including operating costs(OOC)</v>
          </cell>
          <cell r="C478">
            <v>36400000</v>
          </cell>
          <cell r="D478">
            <v>0</v>
          </cell>
          <cell r="E478">
            <v>0</v>
          </cell>
        </row>
        <row r="479">
          <cell r="A479" t="str">
            <v>39.I</v>
          </cell>
          <cell r="B479" t="str">
            <v xml:space="preserve">IEC &amp; Printing </v>
          </cell>
          <cell r="C479">
            <v>2228000</v>
          </cell>
          <cell r="D479">
            <v>735718</v>
          </cell>
          <cell r="E479">
            <v>0.33021454219030522</v>
          </cell>
        </row>
        <row r="480">
          <cell r="A480" t="str">
            <v>39.J</v>
          </cell>
          <cell r="B480" t="str">
            <v>Planning &amp; M&amp;E</v>
          </cell>
          <cell r="C480">
            <v>0</v>
          </cell>
          <cell r="D480">
            <v>0</v>
          </cell>
          <cell r="E480">
            <v>0</v>
          </cell>
        </row>
        <row r="481">
          <cell r="A481" t="str">
            <v>39.K</v>
          </cell>
          <cell r="B481" t="str">
            <v>Surveillance, Research, Review, Evaluation (SRRE)</v>
          </cell>
          <cell r="C481">
            <v>0</v>
          </cell>
          <cell r="D481">
            <v>0</v>
          </cell>
          <cell r="E481">
            <v>0</v>
          </cell>
        </row>
        <row r="482">
          <cell r="A482">
            <v>40</v>
          </cell>
          <cell r="B482" t="str">
            <v>Other Adolescent Health Components</v>
          </cell>
          <cell r="C482">
            <v>838000</v>
          </cell>
          <cell r="D482">
            <v>413153</v>
          </cell>
          <cell r="E482">
            <v>0.49302267303102626</v>
          </cell>
        </row>
        <row r="483">
          <cell r="A483" t="str">
            <v>40.A</v>
          </cell>
          <cell r="B483" t="str">
            <v>DBT</v>
          </cell>
          <cell r="C483">
            <v>0</v>
          </cell>
          <cell r="D483">
            <v>0</v>
          </cell>
          <cell r="E483">
            <v>0</v>
          </cell>
        </row>
        <row r="484">
          <cell r="A484" t="str">
            <v>40.B</v>
          </cell>
          <cell r="B484" t="str">
            <v>Infrastructure - Civil works (I&amp;C)</v>
          </cell>
          <cell r="C484">
            <v>0</v>
          </cell>
          <cell r="D484">
            <v>0</v>
          </cell>
          <cell r="E484">
            <v>0</v>
          </cell>
        </row>
        <row r="485">
          <cell r="A485" t="str">
            <v>40.C</v>
          </cell>
          <cell r="B485" t="str">
            <v>Equipment (Including Furniture, Excluding Computers)</v>
          </cell>
          <cell r="C485">
            <v>0</v>
          </cell>
          <cell r="D485">
            <v>0</v>
          </cell>
          <cell r="E485">
            <v>0</v>
          </cell>
        </row>
        <row r="486">
          <cell r="A486" t="str">
            <v>40.D</v>
          </cell>
          <cell r="B486" t="str">
            <v xml:space="preserve">Drugs and supplies </v>
          </cell>
          <cell r="C486">
            <v>0</v>
          </cell>
          <cell r="D486">
            <v>0</v>
          </cell>
          <cell r="E486">
            <v>0</v>
          </cell>
        </row>
        <row r="487">
          <cell r="A487" t="str">
            <v>40.E</v>
          </cell>
          <cell r="B487" t="str">
            <v>Diagnostics (Consumables, PPP, Sample Transport)</v>
          </cell>
          <cell r="C487">
            <v>0</v>
          </cell>
          <cell r="D487">
            <v>0</v>
          </cell>
          <cell r="E487">
            <v>0</v>
          </cell>
        </row>
        <row r="488">
          <cell r="A488" t="str">
            <v>40.F</v>
          </cell>
          <cell r="B488" t="str">
            <v>Capacity building incl. training</v>
          </cell>
          <cell r="C488">
            <v>0</v>
          </cell>
          <cell r="D488">
            <v>0</v>
          </cell>
          <cell r="E488">
            <v>0</v>
          </cell>
        </row>
        <row r="489">
          <cell r="A489" t="str">
            <v>40.G</v>
          </cell>
          <cell r="B489" t="str">
            <v>ASHA incentives</v>
          </cell>
          <cell r="C489">
            <v>0</v>
          </cell>
          <cell r="D489">
            <v>0</v>
          </cell>
          <cell r="E489">
            <v>0</v>
          </cell>
        </row>
        <row r="490">
          <cell r="A490" t="str">
            <v>40.H</v>
          </cell>
          <cell r="B490" t="str">
            <v>Others including operating costs(OOC)</v>
          </cell>
          <cell r="C490">
            <v>838000</v>
          </cell>
          <cell r="D490">
            <v>413153</v>
          </cell>
          <cell r="E490">
            <v>0.49302267303102626</v>
          </cell>
        </row>
        <row r="491">
          <cell r="A491" t="str">
            <v>40.I</v>
          </cell>
          <cell r="B491" t="str">
            <v xml:space="preserve">IEC &amp; Printing </v>
          </cell>
          <cell r="C491">
            <v>0</v>
          </cell>
          <cell r="D491">
            <v>0</v>
          </cell>
          <cell r="E491">
            <v>0</v>
          </cell>
        </row>
        <row r="492">
          <cell r="A492" t="str">
            <v>40.J</v>
          </cell>
          <cell r="B492" t="str">
            <v>Planning &amp; M&amp;E</v>
          </cell>
          <cell r="C492">
            <v>0</v>
          </cell>
          <cell r="D492">
            <v>0</v>
          </cell>
          <cell r="E492">
            <v>0</v>
          </cell>
        </row>
        <row r="493">
          <cell r="A493" t="str">
            <v>40.K</v>
          </cell>
          <cell r="B493" t="str">
            <v>Surveillance, Research, Review, Evaluation (SRRE)</v>
          </cell>
          <cell r="C493">
            <v>0</v>
          </cell>
          <cell r="D493">
            <v>0</v>
          </cell>
          <cell r="E493">
            <v>0</v>
          </cell>
        </row>
        <row r="494">
          <cell r="A494">
            <v>41</v>
          </cell>
          <cell r="B494" t="str">
            <v>State specific Initiatives and Innovations</v>
          </cell>
          <cell r="C494">
            <v>0</v>
          </cell>
          <cell r="D494">
            <v>0</v>
          </cell>
          <cell r="E494">
            <v>0</v>
          </cell>
        </row>
        <row r="495">
          <cell r="A495" t="str">
            <v>41.A</v>
          </cell>
          <cell r="B495" t="str">
            <v>DBT</v>
          </cell>
          <cell r="C495">
            <v>0</v>
          </cell>
          <cell r="D495">
            <v>0</v>
          </cell>
          <cell r="E495">
            <v>0</v>
          </cell>
        </row>
        <row r="496">
          <cell r="A496" t="str">
            <v>41.B</v>
          </cell>
          <cell r="B496" t="str">
            <v>Infrastructure - Civil works (I&amp;C)</v>
          </cell>
          <cell r="C496">
            <v>0</v>
          </cell>
          <cell r="D496">
            <v>0</v>
          </cell>
          <cell r="E496">
            <v>0</v>
          </cell>
        </row>
        <row r="497">
          <cell r="A497" t="str">
            <v>41.C</v>
          </cell>
          <cell r="B497" t="str">
            <v>Equipment (Including Furniture, Excluding Computers)</v>
          </cell>
          <cell r="C497">
            <v>0</v>
          </cell>
          <cell r="D497">
            <v>0</v>
          </cell>
          <cell r="E497">
            <v>0</v>
          </cell>
        </row>
        <row r="498">
          <cell r="A498" t="str">
            <v>41.D</v>
          </cell>
          <cell r="B498" t="str">
            <v xml:space="preserve">Drugs and supplies </v>
          </cell>
          <cell r="C498">
            <v>0</v>
          </cell>
          <cell r="D498">
            <v>0</v>
          </cell>
          <cell r="E498">
            <v>0</v>
          </cell>
        </row>
        <row r="499">
          <cell r="A499" t="str">
            <v>41.E</v>
          </cell>
          <cell r="B499" t="str">
            <v>Diagnostics (Consumables, PPP, Sample Transport)</v>
          </cell>
          <cell r="C499">
            <v>0</v>
          </cell>
          <cell r="D499">
            <v>0</v>
          </cell>
          <cell r="E499">
            <v>0</v>
          </cell>
        </row>
        <row r="500">
          <cell r="A500" t="str">
            <v>41.F</v>
          </cell>
          <cell r="B500" t="str">
            <v>Capacity building incl. training</v>
          </cell>
          <cell r="C500">
            <v>0</v>
          </cell>
          <cell r="D500">
            <v>0</v>
          </cell>
          <cell r="E500">
            <v>0</v>
          </cell>
        </row>
        <row r="501">
          <cell r="A501" t="str">
            <v>41.G</v>
          </cell>
          <cell r="B501" t="str">
            <v>ASHA incentives</v>
          </cell>
          <cell r="C501">
            <v>0</v>
          </cell>
          <cell r="D501">
            <v>0</v>
          </cell>
          <cell r="E501">
            <v>0</v>
          </cell>
        </row>
        <row r="502">
          <cell r="A502" t="str">
            <v>41.H</v>
          </cell>
          <cell r="B502" t="str">
            <v>Others including operating costs(OOC)</v>
          </cell>
          <cell r="C502">
            <v>0</v>
          </cell>
          <cell r="D502">
            <v>0</v>
          </cell>
          <cell r="E502">
            <v>0</v>
          </cell>
        </row>
        <row r="503">
          <cell r="A503" t="str">
            <v>41.I</v>
          </cell>
          <cell r="B503" t="str">
            <v xml:space="preserve">IEC &amp; Printing </v>
          </cell>
          <cell r="C503">
            <v>0</v>
          </cell>
          <cell r="D503">
            <v>0</v>
          </cell>
          <cell r="E503">
            <v>0</v>
          </cell>
        </row>
        <row r="504">
          <cell r="A504" t="str">
            <v>41.J</v>
          </cell>
          <cell r="B504" t="str">
            <v>Planning &amp; M&amp;E</v>
          </cell>
          <cell r="C504">
            <v>0</v>
          </cell>
          <cell r="D504">
            <v>0</v>
          </cell>
          <cell r="E504">
            <v>0</v>
          </cell>
        </row>
        <row r="505">
          <cell r="A505" t="str">
            <v>41.K</v>
          </cell>
          <cell r="B505" t="str">
            <v>Surveillance, Research, Review, Evaluation (SRRE)</v>
          </cell>
          <cell r="C505">
            <v>0</v>
          </cell>
          <cell r="D505">
            <v>0</v>
          </cell>
          <cell r="E505">
            <v>0</v>
          </cell>
        </row>
        <row r="506">
          <cell r="A506">
            <v>0</v>
          </cell>
          <cell r="B506" t="str">
            <v>Family Planning (Excluding Planning &amp; M&amp;E)</v>
          </cell>
          <cell r="C506">
            <v>2458797000</v>
          </cell>
          <cell r="D506">
            <v>1694784303</v>
          </cell>
          <cell r="E506">
            <v>0.68927378022667185</v>
          </cell>
        </row>
        <row r="507">
          <cell r="A507">
            <v>42</v>
          </cell>
          <cell r="B507" t="str">
            <v>Sterilization - Female</v>
          </cell>
          <cell r="C507">
            <v>1441577000</v>
          </cell>
          <cell r="D507">
            <v>1114970813</v>
          </cell>
          <cell r="E507">
            <v>0.77343826448396447</v>
          </cell>
        </row>
        <row r="508">
          <cell r="A508" t="str">
            <v>42.A</v>
          </cell>
          <cell r="B508" t="str">
            <v>DBT</v>
          </cell>
          <cell r="C508">
            <v>1305000000</v>
          </cell>
          <cell r="D508">
            <v>1070757394</v>
          </cell>
          <cell r="E508">
            <v>0.82050375019157085</v>
          </cell>
        </row>
        <row r="509">
          <cell r="A509" t="str">
            <v>42.B</v>
          </cell>
          <cell r="B509" t="str">
            <v>Infrastructure - Civil works (I&amp;C)</v>
          </cell>
          <cell r="C509">
            <v>0</v>
          </cell>
          <cell r="D509">
            <v>0</v>
          </cell>
          <cell r="E509">
            <v>0</v>
          </cell>
        </row>
        <row r="510">
          <cell r="A510" t="str">
            <v>42.C</v>
          </cell>
          <cell r="B510" t="str">
            <v>Equipment (Including Furniture, Excluding Computers)</v>
          </cell>
          <cell r="C510">
            <v>17150000</v>
          </cell>
          <cell r="D510">
            <v>18931</v>
          </cell>
          <cell r="E510">
            <v>1.1038483965014577E-3</v>
          </cell>
        </row>
        <row r="511">
          <cell r="A511" t="str">
            <v>42.D</v>
          </cell>
          <cell r="B511" t="str">
            <v xml:space="preserve">Drugs and supplies </v>
          </cell>
          <cell r="C511">
            <v>0</v>
          </cell>
          <cell r="D511">
            <v>0</v>
          </cell>
          <cell r="E511">
            <v>0</v>
          </cell>
        </row>
        <row r="512">
          <cell r="A512" t="str">
            <v>42.E</v>
          </cell>
          <cell r="B512" t="str">
            <v>Diagnostics (Consumables, PPP, Sample Transport)</v>
          </cell>
          <cell r="C512">
            <v>0</v>
          </cell>
          <cell r="D512">
            <v>0</v>
          </cell>
          <cell r="E512">
            <v>0</v>
          </cell>
        </row>
        <row r="513">
          <cell r="A513" t="str">
            <v>42.F</v>
          </cell>
          <cell r="B513" t="str">
            <v>Capacity building incl. training</v>
          </cell>
          <cell r="C513">
            <v>6887000</v>
          </cell>
          <cell r="D513">
            <v>4820692</v>
          </cell>
          <cell r="E513">
            <v>0.69996979817046612</v>
          </cell>
        </row>
        <row r="514">
          <cell r="A514" t="str">
            <v>42.G</v>
          </cell>
          <cell r="B514" t="str">
            <v>ASHA incentives</v>
          </cell>
          <cell r="C514">
            <v>0</v>
          </cell>
          <cell r="D514">
            <v>0</v>
          </cell>
          <cell r="E514">
            <v>0</v>
          </cell>
        </row>
        <row r="515">
          <cell r="A515" t="str">
            <v>42.H</v>
          </cell>
          <cell r="B515" t="str">
            <v>Others including operating costs(OOC)</v>
          </cell>
          <cell r="C515">
            <v>108990000</v>
          </cell>
          <cell r="D515">
            <v>37592203</v>
          </cell>
          <cell r="E515">
            <v>0.34491423983851732</v>
          </cell>
        </row>
        <row r="516">
          <cell r="A516" t="str">
            <v>42.I</v>
          </cell>
          <cell r="B516" t="str">
            <v xml:space="preserve">IEC &amp; Printing </v>
          </cell>
          <cell r="C516">
            <v>3550000</v>
          </cell>
          <cell r="D516">
            <v>1781593</v>
          </cell>
          <cell r="E516">
            <v>0.50185718309859151</v>
          </cell>
        </row>
        <row r="517">
          <cell r="A517" t="str">
            <v>42.J</v>
          </cell>
          <cell r="B517" t="str">
            <v>Planning &amp; M&amp;E</v>
          </cell>
          <cell r="C517">
            <v>0</v>
          </cell>
          <cell r="D517">
            <v>0</v>
          </cell>
          <cell r="E517">
            <v>0</v>
          </cell>
        </row>
        <row r="518">
          <cell r="A518" t="str">
            <v>42.K</v>
          </cell>
          <cell r="B518" t="str">
            <v>Surveillance, Research, Review, Evaluation (SRRE)</v>
          </cell>
          <cell r="C518">
            <v>0</v>
          </cell>
          <cell r="D518">
            <v>0</v>
          </cell>
          <cell r="E518">
            <v>0</v>
          </cell>
        </row>
        <row r="519">
          <cell r="A519">
            <v>43</v>
          </cell>
          <cell r="B519" t="str">
            <v>Sterilization - Male</v>
          </cell>
          <cell r="C519">
            <v>19875000</v>
          </cell>
          <cell r="D519">
            <v>9470230</v>
          </cell>
          <cell r="E519">
            <v>0.47648955974842766</v>
          </cell>
        </row>
        <row r="520">
          <cell r="A520" t="str">
            <v>43.A</v>
          </cell>
          <cell r="B520" t="str">
            <v>DBT</v>
          </cell>
          <cell r="C520">
            <v>15250000</v>
          </cell>
          <cell r="D520">
            <v>8317635</v>
          </cell>
          <cell r="E520">
            <v>0.54541868852459019</v>
          </cell>
        </row>
        <row r="521">
          <cell r="A521" t="str">
            <v>43.B</v>
          </cell>
          <cell r="B521" t="str">
            <v>Infrastructure - Civil works (I&amp;C)</v>
          </cell>
          <cell r="C521">
            <v>0</v>
          </cell>
          <cell r="D521">
            <v>0</v>
          </cell>
          <cell r="E521">
            <v>0</v>
          </cell>
        </row>
        <row r="522">
          <cell r="A522" t="str">
            <v>43.C</v>
          </cell>
          <cell r="B522" t="str">
            <v>Equipment (Including Furniture, Excluding Computers)</v>
          </cell>
          <cell r="C522">
            <v>368000</v>
          </cell>
          <cell r="D522">
            <v>0</v>
          </cell>
          <cell r="E522">
            <v>0</v>
          </cell>
        </row>
        <row r="523">
          <cell r="A523" t="str">
            <v>43.D</v>
          </cell>
          <cell r="B523" t="str">
            <v xml:space="preserve">Drugs and supplies </v>
          </cell>
          <cell r="C523">
            <v>0</v>
          </cell>
          <cell r="D523">
            <v>0</v>
          </cell>
          <cell r="E523">
            <v>0</v>
          </cell>
        </row>
        <row r="524">
          <cell r="A524" t="str">
            <v>43.E</v>
          </cell>
          <cell r="B524" t="str">
            <v>Diagnostics (Consumables, PPP, Sample Transport)</v>
          </cell>
          <cell r="C524">
            <v>0</v>
          </cell>
          <cell r="D524">
            <v>0</v>
          </cell>
          <cell r="E524">
            <v>0</v>
          </cell>
        </row>
        <row r="525">
          <cell r="A525" t="str">
            <v>43.F</v>
          </cell>
          <cell r="B525" t="str">
            <v>Capacity building incl. training</v>
          </cell>
          <cell r="C525">
            <v>1147000</v>
          </cell>
          <cell r="D525">
            <v>766849</v>
          </cell>
          <cell r="E525">
            <v>0.66856931124673058</v>
          </cell>
        </row>
        <row r="526">
          <cell r="A526" t="str">
            <v>43.G</v>
          </cell>
          <cell r="B526" t="str">
            <v>ASHA incentives</v>
          </cell>
          <cell r="C526">
            <v>0</v>
          </cell>
          <cell r="D526">
            <v>0</v>
          </cell>
          <cell r="E526">
            <v>0</v>
          </cell>
        </row>
        <row r="527">
          <cell r="A527" t="str">
            <v>43.H</v>
          </cell>
          <cell r="B527" t="str">
            <v>Others including operating costs(OOC)</v>
          </cell>
          <cell r="C527">
            <v>2960000</v>
          </cell>
          <cell r="D527">
            <v>385746</v>
          </cell>
          <cell r="E527">
            <v>0.13031959459459461</v>
          </cell>
        </row>
        <row r="528">
          <cell r="A528" t="str">
            <v>43.I</v>
          </cell>
          <cell r="B528" t="str">
            <v xml:space="preserve">IEC &amp; Printing </v>
          </cell>
          <cell r="C528">
            <v>150000</v>
          </cell>
          <cell r="D528">
            <v>0</v>
          </cell>
          <cell r="E528">
            <v>0</v>
          </cell>
        </row>
        <row r="529">
          <cell r="A529" t="str">
            <v>43.J</v>
          </cell>
          <cell r="B529" t="str">
            <v>Planning &amp; M&amp;E</v>
          </cell>
          <cell r="C529">
            <v>0</v>
          </cell>
          <cell r="D529">
            <v>0</v>
          </cell>
          <cell r="E529">
            <v>0</v>
          </cell>
        </row>
        <row r="530">
          <cell r="A530" t="str">
            <v>43.K</v>
          </cell>
          <cell r="B530" t="str">
            <v>Surveillance, Research, Review, Evaluation (SRRE)</v>
          </cell>
          <cell r="C530">
            <v>0</v>
          </cell>
          <cell r="D530">
            <v>0</v>
          </cell>
          <cell r="E530">
            <v>0</v>
          </cell>
        </row>
        <row r="531">
          <cell r="A531">
            <v>44</v>
          </cell>
          <cell r="B531" t="str">
            <v>IUCD Insertion (PPIUCD and PAIUCD)</v>
          </cell>
          <cell r="C531">
            <v>133011000</v>
          </cell>
          <cell r="D531">
            <v>85264266</v>
          </cell>
          <cell r="E531">
            <v>0.64103168910841957</v>
          </cell>
        </row>
        <row r="532">
          <cell r="A532" t="str">
            <v>44.A</v>
          </cell>
          <cell r="B532" t="str">
            <v>DBT</v>
          </cell>
          <cell r="C532">
            <v>64525000</v>
          </cell>
          <cell r="D532">
            <v>38595561</v>
          </cell>
          <cell r="E532">
            <v>0.59814895001937229</v>
          </cell>
        </row>
        <row r="533">
          <cell r="A533" t="str">
            <v>44.B</v>
          </cell>
          <cell r="B533" t="str">
            <v>Infrastructure - Civil works (I&amp;C)</v>
          </cell>
          <cell r="C533">
            <v>0</v>
          </cell>
          <cell r="D533">
            <v>0</v>
          </cell>
          <cell r="E533">
            <v>0</v>
          </cell>
        </row>
        <row r="534">
          <cell r="A534" t="str">
            <v>44.C</v>
          </cell>
          <cell r="B534" t="str">
            <v>Equipment (Including Furniture, Excluding Computers)</v>
          </cell>
          <cell r="C534">
            <v>14868000</v>
          </cell>
          <cell r="D534">
            <v>100000</v>
          </cell>
          <cell r="E534">
            <v>6.7258541834813021E-3</v>
          </cell>
        </row>
        <row r="535">
          <cell r="A535" t="str">
            <v>44.D</v>
          </cell>
          <cell r="B535" t="str">
            <v xml:space="preserve">Drugs and supplies </v>
          </cell>
          <cell r="C535">
            <v>0</v>
          </cell>
          <cell r="D535">
            <v>0</v>
          </cell>
          <cell r="E535">
            <v>0</v>
          </cell>
        </row>
        <row r="536">
          <cell r="A536" t="str">
            <v>44.E</v>
          </cell>
          <cell r="B536" t="str">
            <v>Diagnostics (Consumables, PPP, Sample Transport)</v>
          </cell>
          <cell r="C536">
            <v>0</v>
          </cell>
          <cell r="D536">
            <v>0</v>
          </cell>
          <cell r="E536">
            <v>0</v>
          </cell>
        </row>
        <row r="537">
          <cell r="A537" t="str">
            <v>44.F</v>
          </cell>
          <cell r="B537" t="str">
            <v>Capacity building incl. training</v>
          </cell>
          <cell r="C537">
            <v>21093000</v>
          </cell>
          <cell r="D537">
            <v>16644455</v>
          </cell>
          <cell r="E537">
            <v>0.78909851609538706</v>
          </cell>
        </row>
        <row r="538">
          <cell r="A538" t="str">
            <v>44.G</v>
          </cell>
          <cell r="B538" t="str">
            <v>ASHA incentives</v>
          </cell>
          <cell r="C538">
            <v>30225000</v>
          </cell>
          <cell r="D538">
            <v>29924250</v>
          </cell>
          <cell r="E538">
            <v>0.99004962779156325</v>
          </cell>
        </row>
        <row r="539">
          <cell r="A539" t="str">
            <v>44.H</v>
          </cell>
          <cell r="B539" t="str">
            <v>Others including operating costs(OOC)</v>
          </cell>
          <cell r="C539">
            <v>0</v>
          </cell>
          <cell r="D539">
            <v>0</v>
          </cell>
          <cell r="E539">
            <v>0</v>
          </cell>
        </row>
        <row r="540">
          <cell r="A540" t="str">
            <v>44.I</v>
          </cell>
          <cell r="B540" t="str">
            <v xml:space="preserve">IEC &amp; Printing </v>
          </cell>
          <cell r="C540">
            <v>2300000</v>
          </cell>
          <cell r="D540">
            <v>0</v>
          </cell>
          <cell r="E540">
            <v>0</v>
          </cell>
        </row>
        <row r="541">
          <cell r="A541" t="str">
            <v>44.J</v>
          </cell>
          <cell r="B541" t="str">
            <v>Planning &amp; M&amp;E</v>
          </cell>
          <cell r="C541">
            <v>0</v>
          </cell>
          <cell r="D541">
            <v>0</v>
          </cell>
          <cell r="E541">
            <v>0</v>
          </cell>
        </row>
        <row r="542">
          <cell r="A542" t="str">
            <v>44.K</v>
          </cell>
          <cell r="B542" t="str">
            <v>Surveillance, Research, Review, Evaluation (SRRE)</v>
          </cell>
          <cell r="C542">
            <v>0</v>
          </cell>
          <cell r="D542">
            <v>0</v>
          </cell>
          <cell r="E542">
            <v>0</v>
          </cell>
        </row>
        <row r="543">
          <cell r="A543">
            <v>45</v>
          </cell>
          <cell r="B543" t="str">
            <v>ANTARA</v>
          </cell>
          <cell r="C543">
            <v>76665000</v>
          </cell>
          <cell r="D543">
            <v>38858848</v>
          </cell>
          <cell r="E543">
            <v>0.5068655579469119</v>
          </cell>
        </row>
        <row r="544">
          <cell r="A544" t="str">
            <v>45.A</v>
          </cell>
          <cell r="B544" t="str">
            <v>DBT</v>
          </cell>
          <cell r="C544">
            <v>32500000</v>
          </cell>
          <cell r="D544">
            <v>6601984</v>
          </cell>
          <cell r="E544">
            <v>0.20313796923076924</v>
          </cell>
        </row>
        <row r="545">
          <cell r="A545" t="str">
            <v>45.B</v>
          </cell>
          <cell r="B545" t="str">
            <v>Infrastructure - Civil works (I&amp;C)</v>
          </cell>
          <cell r="C545">
            <v>0</v>
          </cell>
          <cell r="D545">
            <v>0</v>
          </cell>
          <cell r="E545">
            <v>0</v>
          </cell>
        </row>
        <row r="546">
          <cell r="A546" t="str">
            <v>45.C</v>
          </cell>
          <cell r="B546" t="str">
            <v>Equipment (Including Furniture, Excluding Computers)</v>
          </cell>
          <cell r="C546">
            <v>0</v>
          </cell>
          <cell r="D546">
            <v>0</v>
          </cell>
          <cell r="E546">
            <v>0</v>
          </cell>
        </row>
        <row r="547">
          <cell r="A547" t="str">
            <v>45.D</v>
          </cell>
          <cell r="B547" t="str">
            <v xml:space="preserve">Drugs and supplies </v>
          </cell>
          <cell r="C547">
            <v>0</v>
          </cell>
          <cell r="D547">
            <v>0</v>
          </cell>
          <cell r="E547">
            <v>0</v>
          </cell>
        </row>
        <row r="548">
          <cell r="A548" t="str">
            <v>45.E</v>
          </cell>
          <cell r="B548" t="str">
            <v>Diagnostics (Consumables, PPP, Sample Transport)</v>
          </cell>
          <cell r="C548">
            <v>0</v>
          </cell>
          <cell r="D548">
            <v>0</v>
          </cell>
          <cell r="E548">
            <v>0</v>
          </cell>
        </row>
        <row r="549">
          <cell r="A549" t="str">
            <v>45.F</v>
          </cell>
          <cell r="B549" t="str">
            <v>Capacity building incl. training</v>
          </cell>
          <cell r="C549">
            <v>2890000</v>
          </cell>
          <cell r="D549">
            <v>1442264</v>
          </cell>
          <cell r="E549">
            <v>0.49905328719723185</v>
          </cell>
        </row>
        <row r="550">
          <cell r="A550" t="str">
            <v>45.G</v>
          </cell>
          <cell r="B550" t="str">
            <v>ASHA incentives</v>
          </cell>
          <cell r="C550">
            <v>37500000</v>
          </cell>
          <cell r="D550">
            <v>30814600</v>
          </cell>
          <cell r="E550">
            <v>0.82172266666666671</v>
          </cell>
        </row>
        <row r="551">
          <cell r="A551" t="str">
            <v>45.H</v>
          </cell>
          <cell r="B551" t="str">
            <v>Others including operating costs(OOC)</v>
          </cell>
          <cell r="C551">
            <v>0</v>
          </cell>
          <cell r="D551">
            <v>0</v>
          </cell>
          <cell r="E551">
            <v>0</v>
          </cell>
        </row>
        <row r="552">
          <cell r="A552" t="str">
            <v>45.I</v>
          </cell>
          <cell r="B552" t="str">
            <v xml:space="preserve">IEC &amp; Printing </v>
          </cell>
          <cell r="C552">
            <v>3775000</v>
          </cell>
          <cell r="D552">
            <v>0</v>
          </cell>
          <cell r="E552">
            <v>0</v>
          </cell>
        </row>
        <row r="553">
          <cell r="A553" t="str">
            <v>45.J</v>
          </cell>
          <cell r="B553" t="str">
            <v>Planning &amp; M&amp;E</v>
          </cell>
          <cell r="C553">
            <v>0</v>
          </cell>
          <cell r="D553">
            <v>0</v>
          </cell>
          <cell r="E553">
            <v>0</v>
          </cell>
        </row>
        <row r="554">
          <cell r="A554" t="str">
            <v>45.K</v>
          </cell>
          <cell r="B554" t="str">
            <v>Surveillance, Research, Review, Evaluation (SRRE)</v>
          </cell>
          <cell r="C554">
            <v>0</v>
          </cell>
          <cell r="D554">
            <v>0</v>
          </cell>
          <cell r="E554">
            <v>0</v>
          </cell>
        </row>
        <row r="555">
          <cell r="A555">
            <v>46</v>
          </cell>
          <cell r="B555" t="str">
            <v>MPV(Mission Parivar Vikas)</v>
          </cell>
          <cell r="C555">
            <v>381581000</v>
          </cell>
          <cell r="D555">
            <v>183161634</v>
          </cell>
          <cell r="E555">
            <v>0.48000721734048601</v>
          </cell>
        </row>
        <row r="556">
          <cell r="A556" t="str">
            <v>46.A</v>
          </cell>
          <cell r="B556" t="str">
            <v>DBT</v>
          </cell>
          <cell r="C556">
            <v>0</v>
          </cell>
          <cell r="D556">
            <v>0</v>
          </cell>
          <cell r="E556">
            <v>0</v>
          </cell>
        </row>
        <row r="557">
          <cell r="A557" t="str">
            <v>46.B</v>
          </cell>
          <cell r="B557" t="str">
            <v>Infrastructure - Civil works (I&amp;C)</v>
          </cell>
          <cell r="C557">
            <v>0</v>
          </cell>
          <cell r="D557">
            <v>0</v>
          </cell>
          <cell r="E557">
            <v>0</v>
          </cell>
        </row>
        <row r="558">
          <cell r="A558" t="str">
            <v>46.C</v>
          </cell>
          <cell r="B558" t="str">
            <v>Equipment (Including Furniture, Excluding Computers)</v>
          </cell>
          <cell r="C558">
            <v>0</v>
          </cell>
          <cell r="D558">
            <v>0</v>
          </cell>
          <cell r="E558">
            <v>0</v>
          </cell>
        </row>
        <row r="559">
          <cell r="A559" t="str">
            <v>46.D</v>
          </cell>
          <cell r="B559" t="str">
            <v xml:space="preserve">Drugs and supplies </v>
          </cell>
          <cell r="C559">
            <v>85197600</v>
          </cell>
          <cell r="D559">
            <v>34381200</v>
          </cell>
          <cell r="E559">
            <v>0.40354657877686695</v>
          </cell>
        </row>
        <row r="560">
          <cell r="A560" t="str">
            <v>46.E</v>
          </cell>
          <cell r="B560" t="str">
            <v>Diagnostics (Consumables, PPP, Sample Transport)</v>
          </cell>
          <cell r="C560">
            <v>0</v>
          </cell>
          <cell r="D560">
            <v>0</v>
          </cell>
          <cell r="E560">
            <v>0</v>
          </cell>
        </row>
        <row r="561">
          <cell r="A561" t="str">
            <v>46.F</v>
          </cell>
          <cell r="B561" t="str">
            <v>Capacity building incl. training</v>
          </cell>
          <cell r="C561">
            <v>0</v>
          </cell>
          <cell r="D561">
            <v>0</v>
          </cell>
          <cell r="E561">
            <v>0</v>
          </cell>
        </row>
        <row r="562">
          <cell r="A562" t="str">
            <v>46.G</v>
          </cell>
          <cell r="B562" t="str">
            <v>ASHA incentives</v>
          </cell>
          <cell r="C562">
            <v>81202100</v>
          </cell>
          <cell r="D562">
            <v>7498600</v>
          </cell>
          <cell r="E562">
            <v>9.2344902410159344E-2</v>
          </cell>
        </row>
        <row r="563">
          <cell r="A563" t="str">
            <v>46.H</v>
          </cell>
          <cell r="B563" t="str">
            <v>Others including operating costs(OOC)</v>
          </cell>
          <cell r="C563">
            <v>192381500</v>
          </cell>
          <cell r="D563">
            <v>125849817</v>
          </cell>
          <cell r="E563">
            <v>0.65416797872976351</v>
          </cell>
        </row>
        <row r="564">
          <cell r="A564" t="str">
            <v>46.I</v>
          </cell>
          <cell r="B564" t="str">
            <v xml:space="preserve">IEC &amp; Printing </v>
          </cell>
          <cell r="C564">
            <v>22799800</v>
          </cell>
          <cell r="D564">
            <v>15432017</v>
          </cell>
          <cell r="E564">
            <v>0.67684878814726446</v>
          </cell>
        </row>
        <row r="565">
          <cell r="A565" t="str">
            <v>46.J</v>
          </cell>
          <cell r="B565" t="str">
            <v>Planning &amp; M&amp;E</v>
          </cell>
          <cell r="C565">
            <v>0</v>
          </cell>
          <cell r="D565">
            <v>0</v>
          </cell>
          <cell r="E565">
            <v>0</v>
          </cell>
        </row>
        <row r="566">
          <cell r="A566" t="str">
            <v>46.K</v>
          </cell>
          <cell r="B566" t="str">
            <v>Surveillance, Research, Review, Evaluation (SRRE)</v>
          </cell>
          <cell r="C566">
            <v>0</v>
          </cell>
          <cell r="D566">
            <v>0</v>
          </cell>
          <cell r="E566">
            <v>0</v>
          </cell>
        </row>
        <row r="567">
          <cell r="A567">
            <v>47</v>
          </cell>
          <cell r="B567" t="str">
            <v>Family Planning Indemnity Scheme</v>
          </cell>
          <cell r="C567">
            <v>3203000</v>
          </cell>
          <cell r="D567">
            <v>2089600</v>
          </cell>
          <cell r="E567">
            <v>0.65238838588822978</v>
          </cell>
        </row>
        <row r="568">
          <cell r="A568" t="str">
            <v>47.A</v>
          </cell>
          <cell r="B568" t="str">
            <v>DBT</v>
          </cell>
          <cell r="C568">
            <v>3175000</v>
          </cell>
          <cell r="D568">
            <v>2089600</v>
          </cell>
          <cell r="E568">
            <v>0.65814173228346462</v>
          </cell>
        </row>
        <row r="569">
          <cell r="A569" t="str">
            <v>47.B</v>
          </cell>
          <cell r="B569" t="str">
            <v>Infrastructure - Civil works (I&amp;C)</v>
          </cell>
          <cell r="C569">
            <v>0</v>
          </cell>
          <cell r="D569">
            <v>0</v>
          </cell>
          <cell r="E569">
            <v>0</v>
          </cell>
        </row>
        <row r="570">
          <cell r="A570" t="str">
            <v>47.C</v>
          </cell>
          <cell r="B570" t="str">
            <v>Equipment (Including Furniture, Excluding Computers)</v>
          </cell>
          <cell r="C570">
            <v>0</v>
          </cell>
          <cell r="D570">
            <v>0</v>
          </cell>
          <cell r="E570">
            <v>0</v>
          </cell>
        </row>
        <row r="571">
          <cell r="A571" t="str">
            <v>47.D</v>
          </cell>
          <cell r="B571" t="str">
            <v xml:space="preserve">Drugs and supplies </v>
          </cell>
          <cell r="C571">
            <v>0</v>
          </cell>
          <cell r="D571">
            <v>0</v>
          </cell>
          <cell r="E571">
            <v>0</v>
          </cell>
        </row>
        <row r="572">
          <cell r="A572" t="str">
            <v>47.E</v>
          </cell>
          <cell r="B572" t="str">
            <v>Diagnostics (Consumables, PPP, Sample Transport)</v>
          </cell>
          <cell r="C572">
            <v>0</v>
          </cell>
          <cell r="D572">
            <v>0</v>
          </cell>
          <cell r="E572">
            <v>0</v>
          </cell>
        </row>
        <row r="573">
          <cell r="A573" t="str">
            <v>47.F</v>
          </cell>
          <cell r="B573" t="str">
            <v>Capacity building incl. training</v>
          </cell>
          <cell r="C573">
            <v>0</v>
          </cell>
          <cell r="D573">
            <v>0</v>
          </cell>
          <cell r="E573">
            <v>0</v>
          </cell>
        </row>
        <row r="574">
          <cell r="A574" t="str">
            <v>47.G</v>
          </cell>
          <cell r="B574" t="str">
            <v>ASHA incentives</v>
          </cell>
          <cell r="C574">
            <v>0</v>
          </cell>
          <cell r="D574">
            <v>0</v>
          </cell>
          <cell r="E574">
            <v>0</v>
          </cell>
        </row>
        <row r="575">
          <cell r="A575" t="str">
            <v>47.H</v>
          </cell>
          <cell r="B575" t="str">
            <v>Others including operating costs(OOC)</v>
          </cell>
          <cell r="C575">
            <v>0</v>
          </cell>
          <cell r="D575">
            <v>0</v>
          </cell>
          <cell r="E575">
            <v>0</v>
          </cell>
        </row>
        <row r="576">
          <cell r="A576" t="str">
            <v>47.I</v>
          </cell>
          <cell r="B576" t="str">
            <v xml:space="preserve">IEC &amp; Printing </v>
          </cell>
          <cell r="C576">
            <v>28000</v>
          </cell>
          <cell r="D576">
            <v>0</v>
          </cell>
          <cell r="E576">
            <v>0</v>
          </cell>
        </row>
        <row r="577">
          <cell r="A577" t="str">
            <v>47.J</v>
          </cell>
          <cell r="B577" t="str">
            <v>Planning &amp; M&amp;E</v>
          </cell>
          <cell r="C577">
            <v>0</v>
          </cell>
          <cell r="D577">
            <v>0</v>
          </cell>
          <cell r="E577">
            <v>0</v>
          </cell>
        </row>
        <row r="578">
          <cell r="A578" t="str">
            <v>47.K</v>
          </cell>
          <cell r="B578" t="str">
            <v>Surveillance, Research, Review, Evaluation (SRRE)</v>
          </cell>
          <cell r="C578">
            <v>0</v>
          </cell>
          <cell r="D578">
            <v>0</v>
          </cell>
          <cell r="E578">
            <v>0</v>
          </cell>
        </row>
        <row r="579">
          <cell r="A579">
            <v>48</v>
          </cell>
          <cell r="B579" t="str">
            <v>FPLMIS</v>
          </cell>
          <cell r="C579">
            <v>10985000</v>
          </cell>
          <cell r="D579">
            <v>6301835</v>
          </cell>
          <cell r="E579">
            <v>0.57367637687756035</v>
          </cell>
        </row>
        <row r="580">
          <cell r="A580" t="str">
            <v>48.A</v>
          </cell>
          <cell r="B580" t="str">
            <v>DBT</v>
          </cell>
          <cell r="C580">
            <v>0</v>
          </cell>
          <cell r="D580">
            <v>0</v>
          </cell>
          <cell r="E580">
            <v>0</v>
          </cell>
        </row>
        <row r="581">
          <cell r="A581" t="str">
            <v>48.B</v>
          </cell>
          <cell r="B581" t="str">
            <v>Infrastructure - Civil works (I&amp;C)</v>
          </cell>
          <cell r="C581">
            <v>0</v>
          </cell>
          <cell r="D581">
            <v>0</v>
          </cell>
          <cell r="E581">
            <v>0</v>
          </cell>
        </row>
        <row r="582">
          <cell r="A582" t="str">
            <v>48.C</v>
          </cell>
          <cell r="B582" t="str">
            <v>Equipment (Including Furniture, Excluding Computers)</v>
          </cell>
          <cell r="C582">
            <v>0</v>
          </cell>
          <cell r="D582">
            <v>0</v>
          </cell>
          <cell r="E582">
            <v>0</v>
          </cell>
        </row>
        <row r="583">
          <cell r="A583" t="str">
            <v>48.D</v>
          </cell>
          <cell r="B583" t="str">
            <v xml:space="preserve">Drugs and supplies </v>
          </cell>
          <cell r="C583">
            <v>0</v>
          </cell>
          <cell r="D583">
            <v>0</v>
          </cell>
          <cell r="E583">
            <v>0</v>
          </cell>
        </row>
        <row r="584">
          <cell r="A584" t="str">
            <v>48.E</v>
          </cell>
          <cell r="B584" t="str">
            <v>Diagnostics (Consumables, PPP, Sample Transport)</v>
          </cell>
          <cell r="C584">
            <v>0</v>
          </cell>
          <cell r="D584">
            <v>0</v>
          </cell>
          <cell r="E584">
            <v>0</v>
          </cell>
        </row>
        <row r="585">
          <cell r="A585" t="str">
            <v>48.F</v>
          </cell>
          <cell r="B585" t="str">
            <v>Capacity building incl. training</v>
          </cell>
          <cell r="C585">
            <v>8625000</v>
          </cell>
          <cell r="D585">
            <v>5364110</v>
          </cell>
          <cell r="E585">
            <v>0.62192579710144924</v>
          </cell>
        </row>
        <row r="586">
          <cell r="A586" t="str">
            <v>48.G</v>
          </cell>
          <cell r="B586" t="str">
            <v>ASHA incentives</v>
          </cell>
          <cell r="C586">
            <v>0</v>
          </cell>
          <cell r="D586">
            <v>0</v>
          </cell>
          <cell r="E586">
            <v>0</v>
          </cell>
        </row>
        <row r="587">
          <cell r="A587" t="str">
            <v>48.H</v>
          </cell>
          <cell r="B587" t="str">
            <v>Others including operating costs(OOC)</v>
          </cell>
          <cell r="C587">
            <v>2000000</v>
          </cell>
          <cell r="D587">
            <v>917725</v>
          </cell>
          <cell r="E587">
            <v>0.45886250000000001</v>
          </cell>
        </row>
        <row r="588">
          <cell r="A588" t="str">
            <v>48.I</v>
          </cell>
          <cell r="B588" t="str">
            <v xml:space="preserve">IEC &amp; Printing </v>
          </cell>
          <cell r="C588">
            <v>360000</v>
          </cell>
          <cell r="D588">
            <v>20000</v>
          </cell>
          <cell r="E588">
            <v>5.5555555555555552E-2</v>
          </cell>
        </row>
        <row r="589">
          <cell r="A589" t="str">
            <v>48.J</v>
          </cell>
          <cell r="B589" t="str">
            <v>Planning &amp; M&amp;E</v>
          </cell>
          <cell r="C589">
            <v>0</v>
          </cell>
          <cell r="D589">
            <v>0</v>
          </cell>
          <cell r="E589">
            <v>0</v>
          </cell>
        </row>
        <row r="590">
          <cell r="A590" t="str">
            <v>48.K</v>
          </cell>
          <cell r="B590" t="str">
            <v>Surveillance, Research, Review, Evaluation (SRRE)</v>
          </cell>
          <cell r="C590">
            <v>0</v>
          </cell>
          <cell r="D590">
            <v>0</v>
          </cell>
          <cell r="E590">
            <v>0</v>
          </cell>
        </row>
        <row r="591">
          <cell r="A591">
            <v>49</v>
          </cell>
          <cell r="B591" t="str">
            <v>World Population Day and Vasectomy fortnight</v>
          </cell>
          <cell r="C591">
            <v>15256000</v>
          </cell>
          <cell r="D591">
            <v>10776051</v>
          </cell>
          <cell r="E591">
            <v>0.70634838751966444</v>
          </cell>
        </row>
        <row r="592">
          <cell r="A592" t="str">
            <v>49.A</v>
          </cell>
          <cell r="B592" t="str">
            <v>DBT</v>
          </cell>
          <cell r="C592">
            <v>0</v>
          </cell>
          <cell r="D592">
            <v>0</v>
          </cell>
          <cell r="E592">
            <v>0</v>
          </cell>
        </row>
        <row r="593">
          <cell r="A593" t="str">
            <v>49.B</v>
          </cell>
          <cell r="B593" t="str">
            <v>Infrastructure - Civil works (I&amp;C)</v>
          </cell>
          <cell r="C593">
            <v>0</v>
          </cell>
          <cell r="D593">
            <v>0</v>
          </cell>
          <cell r="E593">
            <v>0</v>
          </cell>
        </row>
        <row r="594">
          <cell r="A594" t="str">
            <v>49.C</v>
          </cell>
          <cell r="B594" t="str">
            <v>Equipment (Including Furniture, Excluding Computers)</v>
          </cell>
          <cell r="C594">
            <v>0</v>
          </cell>
          <cell r="D594">
            <v>0</v>
          </cell>
          <cell r="E594">
            <v>0</v>
          </cell>
        </row>
        <row r="595">
          <cell r="A595" t="str">
            <v>49.D</v>
          </cell>
          <cell r="B595" t="str">
            <v xml:space="preserve">Drugs and supplies </v>
          </cell>
          <cell r="C595">
            <v>0</v>
          </cell>
          <cell r="D595">
            <v>0</v>
          </cell>
          <cell r="E595">
            <v>0</v>
          </cell>
        </row>
        <row r="596">
          <cell r="A596" t="str">
            <v>49.E</v>
          </cell>
          <cell r="B596" t="str">
            <v>Diagnostics (Consumables, PPP, Sample Transport)</v>
          </cell>
          <cell r="C596">
            <v>0</v>
          </cell>
          <cell r="D596">
            <v>0</v>
          </cell>
          <cell r="E596">
            <v>0</v>
          </cell>
        </row>
        <row r="597">
          <cell r="A597" t="str">
            <v>49.F</v>
          </cell>
          <cell r="B597" t="str">
            <v>Capacity building incl. training</v>
          </cell>
          <cell r="C597">
            <v>0</v>
          </cell>
          <cell r="D597">
            <v>0</v>
          </cell>
          <cell r="E597">
            <v>0</v>
          </cell>
        </row>
        <row r="598">
          <cell r="A598" t="str">
            <v>49.G</v>
          </cell>
          <cell r="B598" t="str">
            <v>ASHA incentives</v>
          </cell>
          <cell r="C598">
            <v>0</v>
          </cell>
          <cell r="D598">
            <v>0</v>
          </cell>
          <cell r="E598">
            <v>0</v>
          </cell>
        </row>
        <row r="599">
          <cell r="A599" t="str">
            <v>49.H</v>
          </cell>
          <cell r="B599" t="str">
            <v>Others including operating costs(OOC)</v>
          </cell>
          <cell r="C599">
            <v>0</v>
          </cell>
          <cell r="D599">
            <v>0</v>
          </cell>
          <cell r="E599">
            <v>0</v>
          </cell>
        </row>
        <row r="600">
          <cell r="A600" t="str">
            <v>49.I</v>
          </cell>
          <cell r="B600" t="str">
            <v xml:space="preserve">IEC &amp; Printing </v>
          </cell>
          <cell r="C600">
            <v>14800000</v>
          </cell>
          <cell r="D600">
            <v>10672967</v>
          </cell>
          <cell r="E600">
            <v>0.72114641891891895</v>
          </cell>
        </row>
        <row r="601">
          <cell r="A601" t="str">
            <v>49.J</v>
          </cell>
          <cell r="B601" t="str">
            <v>Planning &amp; M&amp;E</v>
          </cell>
          <cell r="C601">
            <v>456000</v>
          </cell>
          <cell r="D601">
            <v>103084</v>
          </cell>
          <cell r="E601">
            <v>0.22606140350877194</v>
          </cell>
        </row>
        <row r="602">
          <cell r="A602" t="str">
            <v>49.K</v>
          </cell>
          <cell r="B602" t="str">
            <v>Surveillance, Research, Review, Evaluation (SRRE)</v>
          </cell>
          <cell r="C602">
            <v>0</v>
          </cell>
          <cell r="D602">
            <v>0</v>
          </cell>
          <cell r="E602">
            <v>0</v>
          </cell>
        </row>
        <row r="603">
          <cell r="A603">
            <v>50</v>
          </cell>
          <cell r="B603" t="str">
            <v>Other Family Planning Components</v>
          </cell>
          <cell r="C603">
            <v>182583000</v>
          </cell>
          <cell r="D603">
            <v>139141848</v>
          </cell>
          <cell r="E603">
            <v>0.76207449762573731</v>
          </cell>
        </row>
        <row r="604">
          <cell r="A604" t="str">
            <v>50.A</v>
          </cell>
          <cell r="B604" t="str">
            <v>DBT</v>
          </cell>
          <cell r="C604">
            <v>0</v>
          </cell>
          <cell r="D604">
            <v>0</v>
          </cell>
          <cell r="E604">
            <v>0</v>
          </cell>
        </row>
        <row r="605">
          <cell r="A605" t="str">
            <v>50.B</v>
          </cell>
          <cell r="B605" t="str">
            <v>Infrastructure - Civil works (I&amp;C)</v>
          </cell>
          <cell r="C605">
            <v>0</v>
          </cell>
          <cell r="D605">
            <v>0</v>
          </cell>
          <cell r="E605">
            <v>0</v>
          </cell>
        </row>
        <row r="606">
          <cell r="A606" t="str">
            <v>50.C</v>
          </cell>
          <cell r="B606" t="str">
            <v>Equipment (Including Furniture, Excluding Computers)</v>
          </cell>
          <cell r="C606">
            <v>15000000</v>
          </cell>
          <cell r="D606">
            <v>0</v>
          </cell>
          <cell r="E606">
            <v>0</v>
          </cell>
        </row>
        <row r="607">
          <cell r="A607" t="str">
            <v>50.D</v>
          </cell>
          <cell r="B607" t="str">
            <v xml:space="preserve">Drugs and supplies </v>
          </cell>
          <cell r="C607">
            <v>2800000</v>
          </cell>
          <cell r="D607">
            <v>0</v>
          </cell>
          <cell r="E607">
            <v>0</v>
          </cell>
        </row>
        <row r="608">
          <cell r="A608" t="str">
            <v>50.E</v>
          </cell>
          <cell r="B608" t="str">
            <v>Diagnostics (Consumables, PPP, Sample Transport)</v>
          </cell>
          <cell r="C608">
            <v>0</v>
          </cell>
          <cell r="D608">
            <v>0</v>
          </cell>
          <cell r="E608">
            <v>0</v>
          </cell>
        </row>
        <row r="609">
          <cell r="A609" t="str">
            <v>50.F</v>
          </cell>
          <cell r="B609" t="str">
            <v>Capacity building incl. training</v>
          </cell>
          <cell r="C609">
            <v>45062000</v>
          </cell>
          <cell r="D609">
            <v>28971850</v>
          </cell>
          <cell r="E609">
            <v>0.64293306999245481</v>
          </cell>
        </row>
        <row r="610">
          <cell r="A610" t="str">
            <v>50.G</v>
          </cell>
          <cell r="B610" t="str">
            <v>ASHA incentives</v>
          </cell>
          <cell r="C610">
            <v>67500000</v>
          </cell>
          <cell r="D610">
            <v>78898265</v>
          </cell>
          <cell r="E610">
            <v>1.1688631851851852</v>
          </cell>
        </row>
        <row r="611">
          <cell r="A611" t="str">
            <v>50.H</v>
          </cell>
          <cell r="B611" t="str">
            <v>Others including operating costs(OOC)</v>
          </cell>
          <cell r="C611">
            <v>28732000</v>
          </cell>
          <cell r="D611">
            <v>19525845</v>
          </cell>
          <cell r="E611">
            <v>0.67958530558262564</v>
          </cell>
        </row>
        <row r="612">
          <cell r="A612" t="str">
            <v>50.I</v>
          </cell>
          <cell r="B612" t="str">
            <v xml:space="preserve">IEC &amp; Printing </v>
          </cell>
          <cell r="C612">
            <v>23489000</v>
          </cell>
          <cell r="D612">
            <v>11745888</v>
          </cell>
          <cell r="E612">
            <v>0.50005909148963346</v>
          </cell>
        </row>
        <row r="613">
          <cell r="A613" t="str">
            <v>50.J</v>
          </cell>
          <cell r="B613" t="str">
            <v>Planning &amp; M&amp;E</v>
          </cell>
          <cell r="C613">
            <v>0</v>
          </cell>
          <cell r="D613">
            <v>0</v>
          </cell>
          <cell r="E613">
            <v>0</v>
          </cell>
        </row>
        <row r="614">
          <cell r="A614" t="str">
            <v>50.K</v>
          </cell>
          <cell r="B614" t="str">
            <v>Surveillance, Research, Review, Evaluation (SRRE)</v>
          </cell>
          <cell r="C614">
            <v>0</v>
          </cell>
          <cell r="D614">
            <v>0</v>
          </cell>
          <cell r="E614">
            <v>0</v>
          </cell>
        </row>
        <row r="615">
          <cell r="A615">
            <v>51</v>
          </cell>
          <cell r="B615" t="str">
            <v>State specific Initiatives and Innovations</v>
          </cell>
          <cell r="C615">
            <v>194061000</v>
          </cell>
          <cell r="D615">
            <v>104749178</v>
          </cell>
          <cell r="E615">
            <v>0.53977449358706797</v>
          </cell>
        </row>
        <row r="616">
          <cell r="A616" t="str">
            <v>51.A</v>
          </cell>
          <cell r="B616" t="str">
            <v>DBT</v>
          </cell>
          <cell r="C616">
            <v>0</v>
          </cell>
          <cell r="D616">
            <v>0</v>
          </cell>
          <cell r="E616">
            <v>0</v>
          </cell>
        </row>
        <row r="617">
          <cell r="A617" t="str">
            <v>51.B</v>
          </cell>
          <cell r="B617" t="str">
            <v>Infrastructure - Civil works (I&amp;C)</v>
          </cell>
          <cell r="C617">
            <v>0</v>
          </cell>
          <cell r="D617">
            <v>0</v>
          </cell>
          <cell r="E617">
            <v>0</v>
          </cell>
        </row>
        <row r="618">
          <cell r="A618" t="str">
            <v>51.C</v>
          </cell>
          <cell r="B618" t="str">
            <v>Equipment (Including Furniture, Excluding Computers)</v>
          </cell>
          <cell r="C618">
            <v>0</v>
          </cell>
          <cell r="D618">
            <v>0</v>
          </cell>
          <cell r="E618">
            <v>0</v>
          </cell>
        </row>
        <row r="619">
          <cell r="A619" t="str">
            <v>51.D</v>
          </cell>
          <cell r="B619" t="str">
            <v xml:space="preserve">Drugs and supplies </v>
          </cell>
          <cell r="C619">
            <v>0</v>
          </cell>
          <cell r="D619">
            <v>0</v>
          </cell>
          <cell r="E619">
            <v>0</v>
          </cell>
        </row>
        <row r="620">
          <cell r="A620" t="str">
            <v>51.E</v>
          </cell>
          <cell r="B620" t="str">
            <v>Diagnostics (Consumables, PPP, Sample Transport)</v>
          </cell>
          <cell r="C620">
            <v>0</v>
          </cell>
          <cell r="D620">
            <v>0</v>
          </cell>
          <cell r="E620">
            <v>0</v>
          </cell>
        </row>
        <row r="621">
          <cell r="A621" t="str">
            <v>51.F</v>
          </cell>
          <cell r="B621" t="str">
            <v>Capacity building incl. training</v>
          </cell>
          <cell r="C621">
            <v>0</v>
          </cell>
          <cell r="D621">
            <v>0</v>
          </cell>
          <cell r="E621">
            <v>0</v>
          </cell>
        </row>
        <row r="622">
          <cell r="A622" t="str">
            <v>51.G</v>
          </cell>
          <cell r="B622" t="str">
            <v>ASHA incentives</v>
          </cell>
          <cell r="C622">
            <v>0</v>
          </cell>
          <cell r="D622">
            <v>0</v>
          </cell>
          <cell r="E622">
            <v>0</v>
          </cell>
        </row>
        <row r="623">
          <cell r="A623" t="str">
            <v>51.H</v>
          </cell>
          <cell r="B623" t="str">
            <v>Others including operating costs(OOC)</v>
          </cell>
          <cell r="C623">
            <v>194061000</v>
          </cell>
          <cell r="D623">
            <v>104749178</v>
          </cell>
          <cell r="E623">
            <v>0.53977449358706797</v>
          </cell>
        </row>
        <row r="624">
          <cell r="A624" t="str">
            <v>51.I</v>
          </cell>
          <cell r="B624" t="str">
            <v xml:space="preserve">IEC &amp; Printing </v>
          </cell>
          <cell r="C624">
            <v>0</v>
          </cell>
          <cell r="D624">
            <v>0</v>
          </cell>
          <cell r="E624">
            <v>0</v>
          </cell>
        </row>
        <row r="625">
          <cell r="A625" t="str">
            <v>51.J</v>
          </cell>
          <cell r="B625" t="str">
            <v>Planning &amp; M&amp;E</v>
          </cell>
          <cell r="C625">
            <v>0</v>
          </cell>
          <cell r="D625">
            <v>0</v>
          </cell>
          <cell r="E625">
            <v>0</v>
          </cell>
        </row>
        <row r="626">
          <cell r="A626" t="str">
            <v>51.K</v>
          </cell>
          <cell r="B626" t="str">
            <v>Surveillance, Research, Review, Evaluation (SRRE)</v>
          </cell>
          <cell r="C626">
            <v>0</v>
          </cell>
          <cell r="D626">
            <v>0</v>
          </cell>
          <cell r="E626">
            <v>0</v>
          </cell>
        </row>
        <row r="627">
          <cell r="A627">
            <v>0</v>
          </cell>
          <cell r="B627" t="str">
            <v>Nutrition (Excluding Planning &amp; M&amp;E)</v>
          </cell>
          <cell r="C627">
            <v>1140588400</v>
          </cell>
          <cell r="D627">
            <v>406739392</v>
          </cell>
          <cell r="E627">
            <v>0.35660488218186331</v>
          </cell>
        </row>
        <row r="628">
          <cell r="A628">
            <v>52</v>
          </cell>
          <cell r="B628" t="str">
            <v>Anaemia Mukt Bharat</v>
          </cell>
          <cell r="C628">
            <v>720170000</v>
          </cell>
          <cell r="D628">
            <v>170916676</v>
          </cell>
          <cell r="E628">
            <v>0.23732823638863046</v>
          </cell>
        </row>
        <row r="629">
          <cell r="A629" t="str">
            <v>52.A</v>
          </cell>
          <cell r="B629" t="str">
            <v>DBT</v>
          </cell>
          <cell r="C629">
            <v>0</v>
          </cell>
          <cell r="D629">
            <v>0</v>
          </cell>
          <cell r="E629">
            <v>0</v>
          </cell>
        </row>
        <row r="630">
          <cell r="A630" t="str">
            <v>52.B</v>
          </cell>
          <cell r="B630" t="str">
            <v>Infrastructure - Civil works (I&amp;C)</v>
          </cell>
          <cell r="C630">
            <v>0</v>
          </cell>
          <cell r="D630">
            <v>0</v>
          </cell>
          <cell r="E630">
            <v>0</v>
          </cell>
        </row>
        <row r="631">
          <cell r="A631" t="str">
            <v>52.C</v>
          </cell>
          <cell r="B631" t="str">
            <v>Equipment (Including Furniture, Excluding Computers)</v>
          </cell>
          <cell r="C631">
            <v>0</v>
          </cell>
          <cell r="D631">
            <v>0</v>
          </cell>
          <cell r="E631">
            <v>0</v>
          </cell>
        </row>
        <row r="632">
          <cell r="A632" t="str">
            <v>52.D</v>
          </cell>
          <cell r="B632" t="str">
            <v xml:space="preserve">Drugs and supplies </v>
          </cell>
          <cell r="C632">
            <v>529753000</v>
          </cell>
          <cell r="D632">
            <v>71191526</v>
          </cell>
          <cell r="E632">
            <v>0.13438626303201681</v>
          </cell>
        </row>
        <row r="633">
          <cell r="A633" t="str">
            <v>52.E</v>
          </cell>
          <cell r="B633" t="str">
            <v>Diagnostics (Consumables, PPP, Sample Transport)</v>
          </cell>
          <cell r="C633">
            <v>0</v>
          </cell>
          <cell r="D633">
            <v>0</v>
          </cell>
          <cell r="E633">
            <v>0</v>
          </cell>
        </row>
        <row r="634">
          <cell r="A634" t="str">
            <v>52.F</v>
          </cell>
          <cell r="B634" t="str">
            <v>Capacity building incl. training</v>
          </cell>
          <cell r="C634">
            <v>18902000</v>
          </cell>
          <cell r="D634">
            <v>10115596</v>
          </cell>
          <cell r="E634">
            <v>0.53516008887948363</v>
          </cell>
        </row>
        <row r="635">
          <cell r="A635" t="str">
            <v>52.G</v>
          </cell>
          <cell r="B635" t="str">
            <v>ASHA incentives</v>
          </cell>
          <cell r="C635">
            <v>90175000</v>
          </cell>
          <cell r="D635">
            <v>29369250</v>
          </cell>
          <cell r="E635">
            <v>0.32569171056279456</v>
          </cell>
        </row>
        <row r="636">
          <cell r="A636" t="str">
            <v>52.H</v>
          </cell>
          <cell r="B636" t="str">
            <v>Others including operating costs(OOC)</v>
          </cell>
          <cell r="C636">
            <v>5340000</v>
          </cell>
          <cell r="D636">
            <v>3846012</v>
          </cell>
          <cell r="E636">
            <v>0.72022696629213478</v>
          </cell>
        </row>
        <row r="637">
          <cell r="A637" t="str">
            <v>52.I</v>
          </cell>
          <cell r="B637" t="str">
            <v xml:space="preserve">IEC &amp; Printing </v>
          </cell>
          <cell r="C637">
            <v>76000000</v>
          </cell>
          <cell r="D637">
            <v>56394292</v>
          </cell>
          <cell r="E637">
            <v>0.74203015789473681</v>
          </cell>
        </row>
        <row r="638">
          <cell r="A638" t="str">
            <v>52.J</v>
          </cell>
          <cell r="B638" t="str">
            <v>Planning &amp; M&amp;E</v>
          </cell>
          <cell r="C638">
            <v>0</v>
          </cell>
          <cell r="D638">
            <v>0</v>
          </cell>
          <cell r="E638">
            <v>0</v>
          </cell>
        </row>
        <row r="639">
          <cell r="A639" t="str">
            <v>52.K</v>
          </cell>
          <cell r="B639" t="str">
            <v>Surveillance, Research, Review, Evaluation (SRRE)</v>
          </cell>
          <cell r="C639">
            <v>0</v>
          </cell>
          <cell r="D639">
            <v>0</v>
          </cell>
          <cell r="E639">
            <v>0</v>
          </cell>
        </row>
        <row r="640">
          <cell r="A640">
            <v>53</v>
          </cell>
          <cell r="B640" t="str">
            <v>National Deworming Day</v>
          </cell>
          <cell r="C640">
            <v>131140000</v>
          </cell>
          <cell r="D640">
            <v>91028096</v>
          </cell>
          <cell r="E640">
            <v>0.69412914442580453</v>
          </cell>
        </row>
        <row r="641">
          <cell r="A641" t="str">
            <v>53.A</v>
          </cell>
          <cell r="B641" t="str">
            <v>DBT</v>
          </cell>
          <cell r="C641">
            <v>0</v>
          </cell>
          <cell r="D641">
            <v>0</v>
          </cell>
          <cell r="E641">
            <v>0</v>
          </cell>
        </row>
        <row r="642">
          <cell r="A642" t="str">
            <v>53.B</v>
          </cell>
          <cell r="B642" t="str">
            <v>Infrastructure - Civil works (I&amp;C)</v>
          </cell>
          <cell r="C642">
            <v>0</v>
          </cell>
          <cell r="D642">
            <v>0</v>
          </cell>
          <cell r="E642">
            <v>0</v>
          </cell>
        </row>
        <row r="643">
          <cell r="A643" t="str">
            <v>53.C</v>
          </cell>
          <cell r="B643" t="str">
            <v>Equipment (Including Furniture, Excluding Computers)</v>
          </cell>
          <cell r="C643">
            <v>0</v>
          </cell>
          <cell r="D643">
            <v>0</v>
          </cell>
          <cell r="E643">
            <v>0</v>
          </cell>
        </row>
        <row r="644">
          <cell r="A644" t="str">
            <v>53.D</v>
          </cell>
          <cell r="B644" t="str">
            <v xml:space="preserve">Drugs and supplies </v>
          </cell>
          <cell r="C644">
            <v>69699000</v>
          </cell>
          <cell r="D644">
            <v>44350666</v>
          </cell>
          <cell r="E644">
            <v>0.63631710641472616</v>
          </cell>
        </row>
        <row r="645">
          <cell r="A645" t="str">
            <v>53.E</v>
          </cell>
          <cell r="B645" t="str">
            <v>Diagnostics (Consumables, PPP, Sample Transport)</v>
          </cell>
          <cell r="C645">
            <v>0</v>
          </cell>
          <cell r="D645">
            <v>0</v>
          </cell>
          <cell r="E645">
            <v>0</v>
          </cell>
        </row>
        <row r="646">
          <cell r="A646" t="str">
            <v>53.F</v>
          </cell>
          <cell r="B646" t="str">
            <v>Capacity building incl. training</v>
          </cell>
          <cell r="C646">
            <v>6100000</v>
          </cell>
          <cell r="D646">
            <v>3697149</v>
          </cell>
          <cell r="E646">
            <v>0.60609000000000002</v>
          </cell>
        </row>
        <row r="647">
          <cell r="A647" t="str">
            <v>53.G</v>
          </cell>
          <cell r="B647" t="str">
            <v>ASHA incentives</v>
          </cell>
          <cell r="C647">
            <v>18000000</v>
          </cell>
          <cell r="D647">
            <v>3222500</v>
          </cell>
          <cell r="E647">
            <v>0.17902777777777779</v>
          </cell>
        </row>
        <row r="648">
          <cell r="A648" t="str">
            <v>53.H</v>
          </cell>
          <cell r="B648" t="str">
            <v>Others including operating costs(OOC)</v>
          </cell>
          <cell r="C648">
            <v>0</v>
          </cell>
          <cell r="D648">
            <v>0</v>
          </cell>
          <cell r="E648">
            <v>0</v>
          </cell>
        </row>
        <row r="649">
          <cell r="A649" t="str">
            <v>53.I</v>
          </cell>
          <cell r="B649" t="str">
            <v xml:space="preserve">IEC &amp; Printing </v>
          </cell>
          <cell r="C649">
            <v>37341000</v>
          </cell>
          <cell r="D649">
            <v>39757781</v>
          </cell>
          <cell r="E649">
            <v>1.0647219142497524</v>
          </cell>
        </row>
        <row r="650">
          <cell r="A650" t="str">
            <v>53.J</v>
          </cell>
          <cell r="B650" t="str">
            <v>Planning &amp; M&amp;E</v>
          </cell>
          <cell r="C650">
            <v>0</v>
          </cell>
          <cell r="D650">
            <v>0</v>
          </cell>
          <cell r="E650">
            <v>0</v>
          </cell>
        </row>
        <row r="651">
          <cell r="A651" t="str">
            <v>53.K</v>
          </cell>
          <cell r="B651" t="str">
            <v>Surveillance, Research, Review, Evaluation (SRRE)</v>
          </cell>
          <cell r="C651">
            <v>0</v>
          </cell>
          <cell r="D651">
            <v>0</v>
          </cell>
          <cell r="E651">
            <v>0</v>
          </cell>
        </row>
        <row r="652">
          <cell r="A652">
            <v>54</v>
          </cell>
          <cell r="B652" t="str">
            <v>Nutritional Rehabilitation Centers (NRC)</v>
          </cell>
          <cell r="C652">
            <v>85452400</v>
          </cell>
          <cell r="D652">
            <v>47830600</v>
          </cell>
          <cell r="E652">
            <v>0.55973384012619887</v>
          </cell>
        </row>
        <row r="653">
          <cell r="A653" t="str">
            <v>54.A</v>
          </cell>
          <cell r="B653" t="str">
            <v>DBT</v>
          </cell>
          <cell r="C653">
            <v>0</v>
          </cell>
          <cell r="D653">
            <v>0</v>
          </cell>
          <cell r="E653">
            <v>0</v>
          </cell>
        </row>
        <row r="654">
          <cell r="A654" t="str">
            <v>54.B</v>
          </cell>
          <cell r="B654" t="str">
            <v>Infrastructure - Civil works (I&amp;C)</v>
          </cell>
          <cell r="C654">
            <v>7600000</v>
          </cell>
          <cell r="D654">
            <v>6261373</v>
          </cell>
          <cell r="E654">
            <v>0.82386486842105267</v>
          </cell>
        </row>
        <row r="655">
          <cell r="A655" t="str">
            <v>54.C</v>
          </cell>
          <cell r="B655" t="str">
            <v>Equipment (Including Furniture, Excluding Computers)</v>
          </cell>
          <cell r="C655">
            <v>7600000</v>
          </cell>
          <cell r="D655">
            <v>5638907</v>
          </cell>
          <cell r="E655">
            <v>0.74196144736842107</v>
          </cell>
        </row>
        <row r="656">
          <cell r="A656" t="str">
            <v>54.D</v>
          </cell>
          <cell r="B656" t="str">
            <v xml:space="preserve">Drugs and supplies </v>
          </cell>
          <cell r="C656">
            <v>0</v>
          </cell>
          <cell r="D656">
            <v>0</v>
          </cell>
          <cell r="E656">
            <v>0</v>
          </cell>
        </row>
        <row r="657">
          <cell r="A657" t="str">
            <v>54.E</v>
          </cell>
          <cell r="B657" t="str">
            <v>Diagnostics (Consumables, PPP, Sample Transport)</v>
          </cell>
          <cell r="C657">
            <v>0</v>
          </cell>
          <cell r="D657">
            <v>0</v>
          </cell>
          <cell r="E657">
            <v>0</v>
          </cell>
        </row>
        <row r="658">
          <cell r="A658" t="str">
            <v>54.F</v>
          </cell>
          <cell r="B658" t="str">
            <v>Capacity building incl. training</v>
          </cell>
          <cell r="C658">
            <v>1180000</v>
          </cell>
          <cell r="D658">
            <v>41120</v>
          </cell>
          <cell r="E658">
            <v>3.4847457627118647E-2</v>
          </cell>
        </row>
        <row r="659">
          <cell r="A659" t="str">
            <v>54.G</v>
          </cell>
          <cell r="B659" t="str">
            <v>ASHA incentives</v>
          </cell>
          <cell r="C659">
            <v>2198000</v>
          </cell>
          <cell r="D659">
            <v>199175</v>
          </cell>
          <cell r="E659">
            <v>9.0616469517743409E-2</v>
          </cell>
        </row>
        <row r="660">
          <cell r="A660" t="str">
            <v>54.H</v>
          </cell>
          <cell r="B660" t="str">
            <v>Others including operating costs(OOC)</v>
          </cell>
          <cell r="C660">
            <v>63674000</v>
          </cell>
          <cell r="D660">
            <v>35053746</v>
          </cell>
          <cell r="E660">
            <v>0.55051898734177218</v>
          </cell>
        </row>
        <row r="661">
          <cell r="A661" t="str">
            <v>54.I</v>
          </cell>
          <cell r="B661" t="str">
            <v xml:space="preserve">IEC &amp; Printing </v>
          </cell>
          <cell r="C661">
            <v>1300400</v>
          </cell>
          <cell r="D661">
            <v>205888</v>
          </cell>
          <cell r="E661">
            <v>0.15832666871731774</v>
          </cell>
        </row>
        <row r="662">
          <cell r="A662" t="str">
            <v>54.J</v>
          </cell>
          <cell r="B662" t="str">
            <v>Planning &amp; M&amp;E</v>
          </cell>
          <cell r="C662">
            <v>1900000</v>
          </cell>
          <cell r="D662">
            <v>430391</v>
          </cell>
          <cell r="E662">
            <v>0.22652157894736843</v>
          </cell>
        </row>
        <row r="663">
          <cell r="A663" t="str">
            <v>54.K</v>
          </cell>
          <cell r="B663" t="str">
            <v>Surveillance, Research, Review, Evaluation (SRRE)</v>
          </cell>
          <cell r="C663">
            <v>0</v>
          </cell>
          <cell r="D663">
            <v>0</v>
          </cell>
          <cell r="E663">
            <v>0</v>
          </cell>
        </row>
        <row r="664">
          <cell r="A664">
            <v>55</v>
          </cell>
          <cell r="B664" t="str">
            <v>Vitamin A Supplementation</v>
          </cell>
          <cell r="C664">
            <v>33210000</v>
          </cell>
          <cell r="D664">
            <v>0</v>
          </cell>
          <cell r="E664">
            <v>0</v>
          </cell>
        </row>
        <row r="665">
          <cell r="A665" t="str">
            <v>55.A</v>
          </cell>
          <cell r="B665" t="str">
            <v>DBT</v>
          </cell>
          <cell r="C665">
            <v>0</v>
          </cell>
          <cell r="D665">
            <v>0</v>
          </cell>
          <cell r="E665">
            <v>0</v>
          </cell>
        </row>
        <row r="666">
          <cell r="A666" t="str">
            <v>55.B</v>
          </cell>
          <cell r="B666" t="str">
            <v>Infrastructure - Civil works (I&amp;C)</v>
          </cell>
          <cell r="C666">
            <v>0</v>
          </cell>
          <cell r="D666">
            <v>0</v>
          </cell>
          <cell r="E666">
            <v>0</v>
          </cell>
        </row>
        <row r="667">
          <cell r="A667" t="str">
            <v>55.C</v>
          </cell>
          <cell r="B667" t="str">
            <v>Equipment (Including Furniture, Excluding Computers)</v>
          </cell>
          <cell r="C667">
            <v>0</v>
          </cell>
          <cell r="D667">
            <v>0</v>
          </cell>
          <cell r="E667">
            <v>0</v>
          </cell>
        </row>
        <row r="668">
          <cell r="A668" t="str">
            <v>55.D</v>
          </cell>
          <cell r="B668" t="str">
            <v xml:space="preserve">Drugs and supplies </v>
          </cell>
          <cell r="C668">
            <v>33210000</v>
          </cell>
          <cell r="D668">
            <v>0</v>
          </cell>
          <cell r="E668">
            <v>0</v>
          </cell>
        </row>
        <row r="669">
          <cell r="A669" t="str">
            <v>55.E</v>
          </cell>
          <cell r="B669" t="str">
            <v>Diagnostics (Consumables, PPP, Sample Transport)</v>
          </cell>
          <cell r="C669">
            <v>0</v>
          </cell>
          <cell r="D669">
            <v>0</v>
          </cell>
          <cell r="E669">
            <v>0</v>
          </cell>
        </row>
        <row r="670">
          <cell r="A670" t="str">
            <v>55.F</v>
          </cell>
          <cell r="B670" t="str">
            <v>Capacity building incl. training</v>
          </cell>
          <cell r="C670">
            <v>0</v>
          </cell>
          <cell r="D670">
            <v>0</v>
          </cell>
          <cell r="E670">
            <v>0</v>
          </cell>
        </row>
        <row r="671">
          <cell r="A671" t="str">
            <v>55.G</v>
          </cell>
          <cell r="B671" t="str">
            <v>ASHA incentives</v>
          </cell>
          <cell r="C671">
            <v>0</v>
          </cell>
          <cell r="D671">
            <v>0</v>
          </cell>
          <cell r="E671">
            <v>0</v>
          </cell>
        </row>
        <row r="672">
          <cell r="A672" t="str">
            <v>55.H</v>
          </cell>
          <cell r="B672" t="str">
            <v>Others including operating costs(OOC)</v>
          </cell>
          <cell r="C672">
            <v>0</v>
          </cell>
          <cell r="D672">
            <v>0</v>
          </cell>
          <cell r="E672">
            <v>0</v>
          </cell>
        </row>
        <row r="673">
          <cell r="A673" t="str">
            <v>55.I</v>
          </cell>
          <cell r="B673" t="str">
            <v xml:space="preserve">IEC &amp; Printing </v>
          </cell>
          <cell r="C673">
            <v>0</v>
          </cell>
          <cell r="D673">
            <v>0</v>
          </cell>
          <cell r="E673">
            <v>0</v>
          </cell>
        </row>
        <row r="674">
          <cell r="A674" t="str">
            <v>55.J</v>
          </cell>
          <cell r="B674" t="str">
            <v>Planning &amp; M&amp;E</v>
          </cell>
          <cell r="C674">
            <v>0</v>
          </cell>
          <cell r="D674">
            <v>0</v>
          </cell>
          <cell r="E674">
            <v>0</v>
          </cell>
        </row>
        <row r="675">
          <cell r="A675" t="str">
            <v>55.K</v>
          </cell>
          <cell r="B675" t="str">
            <v>Surveillance, Research, Review, Evaluation (SRRE)</v>
          </cell>
          <cell r="C675">
            <v>0</v>
          </cell>
          <cell r="D675">
            <v>0</v>
          </cell>
          <cell r="E675">
            <v>0</v>
          </cell>
        </row>
        <row r="676">
          <cell r="A676">
            <v>56</v>
          </cell>
          <cell r="B676" t="str">
            <v>Mother's Absolute Affection (MAA)</v>
          </cell>
          <cell r="C676">
            <v>75573000</v>
          </cell>
          <cell r="D676">
            <v>32051319</v>
          </cell>
          <cell r="E676">
            <v>0.4241107141439403</v>
          </cell>
        </row>
        <row r="677">
          <cell r="A677" t="str">
            <v>56.A</v>
          </cell>
          <cell r="B677" t="str">
            <v>DBT</v>
          </cell>
          <cell r="C677">
            <v>0</v>
          </cell>
          <cell r="D677">
            <v>0</v>
          </cell>
          <cell r="E677">
            <v>0</v>
          </cell>
        </row>
        <row r="678">
          <cell r="A678" t="str">
            <v>56.B</v>
          </cell>
          <cell r="B678" t="str">
            <v>Infrastructure - Civil works (I&amp;C)</v>
          </cell>
          <cell r="C678">
            <v>0</v>
          </cell>
          <cell r="D678">
            <v>0</v>
          </cell>
          <cell r="E678">
            <v>0</v>
          </cell>
        </row>
        <row r="679">
          <cell r="A679" t="str">
            <v>56.C</v>
          </cell>
          <cell r="B679" t="str">
            <v>Equipment (Including Furniture, Excluding Computers)</v>
          </cell>
          <cell r="C679">
            <v>24879000</v>
          </cell>
          <cell r="D679">
            <v>16964842</v>
          </cell>
          <cell r="E679">
            <v>0.68189404718839186</v>
          </cell>
        </row>
        <row r="680">
          <cell r="A680" t="str">
            <v>56.D</v>
          </cell>
          <cell r="B680" t="str">
            <v xml:space="preserve">Drugs and supplies </v>
          </cell>
          <cell r="C680">
            <v>0</v>
          </cell>
          <cell r="D680">
            <v>0</v>
          </cell>
          <cell r="E680">
            <v>0</v>
          </cell>
        </row>
        <row r="681">
          <cell r="A681" t="str">
            <v>56.E</v>
          </cell>
          <cell r="B681" t="str">
            <v>Diagnostics (Consumables, PPP, Sample Transport)</v>
          </cell>
          <cell r="C681">
            <v>0</v>
          </cell>
          <cell r="D681">
            <v>0</v>
          </cell>
          <cell r="E681">
            <v>0</v>
          </cell>
        </row>
        <row r="682">
          <cell r="A682" t="str">
            <v>56.F</v>
          </cell>
          <cell r="B682" t="str">
            <v>Capacity building incl. training</v>
          </cell>
          <cell r="C682">
            <v>10894000</v>
          </cell>
          <cell r="D682">
            <v>7382996</v>
          </cell>
          <cell r="E682">
            <v>0.67771213512024964</v>
          </cell>
        </row>
        <row r="683">
          <cell r="A683" t="str">
            <v>56.G</v>
          </cell>
          <cell r="B683" t="str">
            <v>ASHA incentives</v>
          </cell>
          <cell r="C683">
            <v>36000000</v>
          </cell>
          <cell r="D683">
            <v>6036000</v>
          </cell>
          <cell r="E683">
            <v>0.16766666666666666</v>
          </cell>
        </row>
        <row r="684">
          <cell r="A684" t="str">
            <v>56.H</v>
          </cell>
          <cell r="B684" t="str">
            <v>Others including operating costs(OOC)</v>
          </cell>
          <cell r="C684">
            <v>0</v>
          </cell>
          <cell r="D684">
            <v>0</v>
          </cell>
          <cell r="E684">
            <v>0</v>
          </cell>
        </row>
        <row r="685">
          <cell r="A685" t="str">
            <v>56.I</v>
          </cell>
          <cell r="B685" t="str">
            <v xml:space="preserve">IEC &amp; Printing </v>
          </cell>
          <cell r="C685">
            <v>3800000</v>
          </cell>
          <cell r="D685">
            <v>1667481</v>
          </cell>
          <cell r="E685">
            <v>0.43881078947368424</v>
          </cell>
        </row>
        <row r="686">
          <cell r="A686" t="str">
            <v>56.J</v>
          </cell>
          <cell r="B686" t="str">
            <v>Planning &amp; M&amp;E</v>
          </cell>
          <cell r="C686">
            <v>0</v>
          </cell>
          <cell r="D686">
            <v>0</v>
          </cell>
          <cell r="E686">
            <v>0</v>
          </cell>
        </row>
        <row r="687">
          <cell r="A687" t="str">
            <v>56.K</v>
          </cell>
          <cell r="B687" t="str">
            <v>Surveillance, Research, Review, Evaluation (SRRE)</v>
          </cell>
          <cell r="C687">
            <v>0</v>
          </cell>
          <cell r="D687">
            <v>0</v>
          </cell>
          <cell r="E687">
            <v>0</v>
          </cell>
        </row>
        <row r="688">
          <cell r="A688">
            <v>57</v>
          </cell>
          <cell r="B688" t="str">
            <v>Lactation Management Centers</v>
          </cell>
          <cell r="C688">
            <v>444000</v>
          </cell>
          <cell r="D688">
            <v>208250</v>
          </cell>
          <cell r="E688">
            <v>0.46903153153153154</v>
          </cell>
        </row>
        <row r="689">
          <cell r="A689" t="str">
            <v>57.A</v>
          </cell>
          <cell r="B689" t="str">
            <v>DBT</v>
          </cell>
          <cell r="C689">
            <v>0</v>
          </cell>
          <cell r="D689">
            <v>0</v>
          </cell>
          <cell r="E689">
            <v>0</v>
          </cell>
        </row>
        <row r="690">
          <cell r="A690" t="str">
            <v>57.B</v>
          </cell>
          <cell r="B690" t="str">
            <v>Infrastructure - Civil works (I&amp;C)</v>
          </cell>
          <cell r="C690">
            <v>0</v>
          </cell>
          <cell r="D690">
            <v>0</v>
          </cell>
          <cell r="E690">
            <v>0</v>
          </cell>
        </row>
        <row r="691">
          <cell r="A691" t="str">
            <v>57.C</v>
          </cell>
          <cell r="B691" t="str">
            <v>Equipment (Including Furniture, Excluding Computers)</v>
          </cell>
          <cell r="C691">
            <v>0</v>
          </cell>
          <cell r="D691">
            <v>0</v>
          </cell>
          <cell r="E691">
            <v>0</v>
          </cell>
        </row>
        <row r="692">
          <cell r="A692" t="str">
            <v>57.D</v>
          </cell>
          <cell r="B692" t="str">
            <v xml:space="preserve">Drugs and supplies </v>
          </cell>
          <cell r="C692">
            <v>0</v>
          </cell>
          <cell r="D692">
            <v>0</v>
          </cell>
          <cell r="E692">
            <v>0</v>
          </cell>
        </row>
        <row r="693">
          <cell r="A693" t="str">
            <v>57.E</v>
          </cell>
          <cell r="B693" t="str">
            <v>Diagnostics (Consumables, PPP, Sample Transport)</v>
          </cell>
          <cell r="C693">
            <v>0</v>
          </cell>
          <cell r="D693">
            <v>0</v>
          </cell>
          <cell r="E693">
            <v>0</v>
          </cell>
        </row>
        <row r="694">
          <cell r="A694" t="str">
            <v>57.F</v>
          </cell>
          <cell r="B694" t="str">
            <v>Capacity building incl. training</v>
          </cell>
          <cell r="C694">
            <v>0</v>
          </cell>
          <cell r="D694">
            <v>0</v>
          </cell>
          <cell r="E694">
            <v>0</v>
          </cell>
        </row>
        <row r="695">
          <cell r="A695" t="str">
            <v>57.G</v>
          </cell>
          <cell r="B695" t="str">
            <v>ASHA incentives</v>
          </cell>
          <cell r="C695">
            <v>0</v>
          </cell>
          <cell r="D695">
            <v>0</v>
          </cell>
          <cell r="E695">
            <v>0</v>
          </cell>
        </row>
        <row r="696">
          <cell r="A696" t="str">
            <v>57.H</v>
          </cell>
          <cell r="B696" t="str">
            <v>Others including operating costs(OOC)</v>
          </cell>
          <cell r="C696">
            <v>444000</v>
          </cell>
          <cell r="D696">
            <v>208250</v>
          </cell>
          <cell r="E696">
            <v>0.46903153153153154</v>
          </cell>
        </row>
        <row r="697">
          <cell r="A697" t="str">
            <v>57.I</v>
          </cell>
          <cell r="B697" t="str">
            <v xml:space="preserve">IEC &amp; Printing </v>
          </cell>
          <cell r="C697">
            <v>0</v>
          </cell>
          <cell r="D697">
            <v>0</v>
          </cell>
          <cell r="E697">
            <v>0</v>
          </cell>
        </row>
        <row r="698">
          <cell r="A698" t="str">
            <v>57.J</v>
          </cell>
          <cell r="B698" t="str">
            <v>Planning &amp; M&amp;E</v>
          </cell>
          <cell r="C698">
            <v>0</v>
          </cell>
          <cell r="D698">
            <v>0</v>
          </cell>
          <cell r="E698">
            <v>0</v>
          </cell>
        </row>
        <row r="699">
          <cell r="A699" t="str">
            <v>57.K</v>
          </cell>
          <cell r="B699" t="str">
            <v>Surveillance, Research, Review, Evaluation (SRRE)</v>
          </cell>
          <cell r="C699">
            <v>0</v>
          </cell>
          <cell r="D699">
            <v>0</v>
          </cell>
          <cell r="E699">
            <v>0</v>
          </cell>
        </row>
        <row r="700">
          <cell r="A700">
            <v>58</v>
          </cell>
          <cell r="B700" t="str">
            <v>Intensified Diarrhoea Control Fortnight</v>
          </cell>
          <cell r="C700">
            <v>94599000</v>
          </cell>
          <cell r="D700">
            <v>64704451</v>
          </cell>
          <cell r="E700">
            <v>0.68398662776562125</v>
          </cell>
        </row>
        <row r="701">
          <cell r="A701" t="str">
            <v>58.A</v>
          </cell>
          <cell r="B701" t="str">
            <v>DBT</v>
          </cell>
          <cell r="C701">
            <v>0</v>
          </cell>
          <cell r="D701">
            <v>0</v>
          </cell>
          <cell r="E701">
            <v>0</v>
          </cell>
        </row>
        <row r="702">
          <cell r="A702" t="str">
            <v>58.B</v>
          </cell>
          <cell r="B702" t="str">
            <v>Infrastructure - Civil works (I&amp;C)</v>
          </cell>
          <cell r="C702">
            <v>0</v>
          </cell>
          <cell r="D702">
            <v>0</v>
          </cell>
          <cell r="E702">
            <v>0</v>
          </cell>
        </row>
        <row r="703">
          <cell r="A703" t="str">
            <v>58.C</v>
          </cell>
          <cell r="B703" t="str">
            <v>Equipment (Including Furniture, Excluding Computers)</v>
          </cell>
          <cell r="C703">
            <v>0</v>
          </cell>
          <cell r="D703">
            <v>0</v>
          </cell>
          <cell r="E703">
            <v>0</v>
          </cell>
        </row>
        <row r="704">
          <cell r="A704" t="str">
            <v>58.D</v>
          </cell>
          <cell r="B704" t="str">
            <v xml:space="preserve">Drugs and supplies </v>
          </cell>
          <cell r="C704">
            <v>55195700</v>
          </cell>
          <cell r="D704">
            <v>47826636</v>
          </cell>
          <cell r="E704">
            <v>0.8664920636933674</v>
          </cell>
        </row>
        <row r="705">
          <cell r="A705" t="str">
            <v>58.E</v>
          </cell>
          <cell r="B705" t="str">
            <v>Diagnostics (Consumables, PPP, Sample Transport)</v>
          </cell>
          <cell r="C705">
            <v>0</v>
          </cell>
          <cell r="D705">
            <v>0</v>
          </cell>
          <cell r="E705">
            <v>0</v>
          </cell>
        </row>
        <row r="706">
          <cell r="A706" t="str">
            <v>58.F</v>
          </cell>
          <cell r="B706" t="str">
            <v>Capacity building incl. training</v>
          </cell>
          <cell r="C706">
            <v>2555100</v>
          </cell>
          <cell r="D706">
            <v>1118913</v>
          </cell>
          <cell r="E706">
            <v>0.43791358459551483</v>
          </cell>
        </row>
        <row r="707">
          <cell r="A707" t="str">
            <v>58.G</v>
          </cell>
          <cell r="B707" t="str">
            <v>ASHA incentives</v>
          </cell>
          <cell r="C707">
            <v>9000000</v>
          </cell>
          <cell r="D707">
            <v>5008700</v>
          </cell>
          <cell r="E707">
            <v>0.55652222222222225</v>
          </cell>
        </row>
        <row r="708">
          <cell r="A708" t="str">
            <v>58.H</v>
          </cell>
          <cell r="B708" t="str">
            <v>Others including operating costs(OOC)</v>
          </cell>
          <cell r="C708">
            <v>1382400</v>
          </cell>
          <cell r="D708">
            <v>194726</v>
          </cell>
          <cell r="E708">
            <v>0.14086082175925926</v>
          </cell>
        </row>
        <row r="709">
          <cell r="A709" t="str">
            <v>58.I</v>
          </cell>
          <cell r="B709" t="str">
            <v xml:space="preserve">IEC &amp; Printing </v>
          </cell>
          <cell r="C709">
            <v>26465800</v>
          </cell>
          <cell r="D709">
            <v>10555476</v>
          </cell>
          <cell r="E709">
            <v>0.39883457140913936</v>
          </cell>
        </row>
        <row r="710">
          <cell r="A710" t="str">
            <v>58.J</v>
          </cell>
          <cell r="B710" t="str">
            <v>Planning &amp; M&amp;E</v>
          </cell>
          <cell r="C710">
            <v>0</v>
          </cell>
          <cell r="D710">
            <v>0</v>
          </cell>
          <cell r="E710">
            <v>0</v>
          </cell>
        </row>
        <row r="711">
          <cell r="A711" t="str">
            <v>58.K</v>
          </cell>
          <cell r="B711" t="str">
            <v>Surveillance, Research, Review, Evaluation (SRRE)</v>
          </cell>
          <cell r="C711">
            <v>0</v>
          </cell>
          <cell r="D711">
            <v>0</v>
          </cell>
          <cell r="E711">
            <v>0</v>
          </cell>
        </row>
        <row r="712">
          <cell r="A712">
            <v>59</v>
          </cell>
          <cell r="B712" t="str">
            <v>Eat Right Campaign</v>
          </cell>
          <cell r="C712">
            <v>0</v>
          </cell>
          <cell r="D712">
            <v>0</v>
          </cell>
          <cell r="E712">
            <v>0</v>
          </cell>
        </row>
        <row r="713">
          <cell r="A713" t="str">
            <v>59.A</v>
          </cell>
          <cell r="B713" t="str">
            <v>DBT</v>
          </cell>
          <cell r="C713">
            <v>0</v>
          </cell>
          <cell r="D713">
            <v>0</v>
          </cell>
          <cell r="E713">
            <v>0</v>
          </cell>
        </row>
        <row r="714">
          <cell r="A714" t="str">
            <v>59.B</v>
          </cell>
          <cell r="B714" t="str">
            <v>Infrastructure - Civil works (I&amp;C)</v>
          </cell>
          <cell r="C714">
            <v>0</v>
          </cell>
          <cell r="D714">
            <v>0</v>
          </cell>
          <cell r="E714">
            <v>0</v>
          </cell>
        </row>
        <row r="715">
          <cell r="A715" t="str">
            <v>59.C</v>
          </cell>
          <cell r="B715" t="str">
            <v>Equipment (Including Furniture, Excluding Computers)</v>
          </cell>
          <cell r="C715">
            <v>0</v>
          </cell>
          <cell r="D715">
            <v>0</v>
          </cell>
          <cell r="E715">
            <v>0</v>
          </cell>
        </row>
        <row r="716">
          <cell r="A716" t="str">
            <v>59.D</v>
          </cell>
          <cell r="B716" t="str">
            <v xml:space="preserve">Drugs and supplies </v>
          </cell>
          <cell r="C716">
            <v>0</v>
          </cell>
          <cell r="D716">
            <v>0</v>
          </cell>
          <cell r="E716">
            <v>0</v>
          </cell>
        </row>
        <row r="717">
          <cell r="A717" t="str">
            <v>59.E</v>
          </cell>
          <cell r="B717" t="str">
            <v>Diagnostics (Consumables, PPP, Sample Transport)</v>
          </cell>
          <cell r="C717">
            <v>0</v>
          </cell>
          <cell r="D717">
            <v>0</v>
          </cell>
          <cell r="E717">
            <v>0</v>
          </cell>
        </row>
        <row r="718">
          <cell r="A718" t="str">
            <v>59.F</v>
          </cell>
          <cell r="B718" t="str">
            <v>Capacity building incl. training</v>
          </cell>
          <cell r="C718">
            <v>0</v>
          </cell>
          <cell r="D718">
            <v>0</v>
          </cell>
          <cell r="E718">
            <v>0</v>
          </cell>
        </row>
        <row r="719">
          <cell r="A719" t="str">
            <v>59.G</v>
          </cell>
          <cell r="B719" t="str">
            <v>ASHA incentives</v>
          </cell>
          <cell r="C719">
            <v>0</v>
          </cell>
          <cell r="D719">
            <v>0</v>
          </cell>
          <cell r="E719">
            <v>0</v>
          </cell>
        </row>
        <row r="720">
          <cell r="A720" t="str">
            <v>59.H</v>
          </cell>
          <cell r="B720" t="str">
            <v>Others including operating costs(OOC)</v>
          </cell>
          <cell r="C720">
            <v>0</v>
          </cell>
          <cell r="D720">
            <v>0</v>
          </cell>
          <cell r="E720">
            <v>0</v>
          </cell>
        </row>
        <row r="721">
          <cell r="A721" t="str">
            <v>59.I</v>
          </cell>
          <cell r="B721" t="str">
            <v xml:space="preserve">IEC &amp; Printing </v>
          </cell>
          <cell r="C721">
            <v>0</v>
          </cell>
          <cell r="D721">
            <v>0</v>
          </cell>
          <cell r="E721">
            <v>0</v>
          </cell>
        </row>
        <row r="722">
          <cell r="A722" t="str">
            <v>59.J</v>
          </cell>
          <cell r="B722" t="str">
            <v>Planning &amp; M&amp;E</v>
          </cell>
          <cell r="C722">
            <v>0</v>
          </cell>
          <cell r="D722">
            <v>0</v>
          </cell>
          <cell r="E722">
            <v>0</v>
          </cell>
        </row>
        <row r="723">
          <cell r="A723" t="str">
            <v>59.K</v>
          </cell>
          <cell r="B723" t="str">
            <v>Surveillance, Research, Review, Evaluation (SRRE)</v>
          </cell>
          <cell r="C723">
            <v>0</v>
          </cell>
          <cell r="D723">
            <v>0</v>
          </cell>
          <cell r="E723">
            <v>0</v>
          </cell>
        </row>
        <row r="724">
          <cell r="A724">
            <v>60</v>
          </cell>
          <cell r="B724" t="str">
            <v>Other Nutrition Components</v>
          </cell>
          <cell r="C724">
            <v>0</v>
          </cell>
          <cell r="D724">
            <v>0</v>
          </cell>
          <cell r="E724">
            <v>0</v>
          </cell>
        </row>
        <row r="725">
          <cell r="A725" t="str">
            <v>60.A</v>
          </cell>
          <cell r="B725" t="str">
            <v>DBT</v>
          </cell>
          <cell r="C725">
            <v>0</v>
          </cell>
          <cell r="D725">
            <v>0</v>
          </cell>
          <cell r="E725">
            <v>0</v>
          </cell>
        </row>
        <row r="726">
          <cell r="A726" t="str">
            <v>60.B</v>
          </cell>
          <cell r="B726" t="str">
            <v>Infrastructure - Civil works (I&amp;C)</v>
          </cell>
          <cell r="C726">
            <v>0</v>
          </cell>
          <cell r="D726">
            <v>0</v>
          </cell>
          <cell r="E726">
            <v>0</v>
          </cell>
        </row>
        <row r="727">
          <cell r="A727" t="str">
            <v>60.C</v>
          </cell>
          <cell r="B727" t="str">
            <v>Equipment (Including Furniture, Excluding Computers)</v>
          </cell>
          <cell r="C727">
            <v>0</v>
          </cell>
          <cell r="D727">
            <v>0</v>
          </cell>
          <cell r="E727">
            <v>0</v>
          </cell>
        </row>
        <row r="728">
          <cell r="A728" t="str">
            <v>60.D</v>
          </cell>
          <cell r="B728" t="str">
            <v xml:space="preserve">Drugs and supplies </v>
          </cell>
          <cell r="C728">
            <v>0</v>
          </cell>
          <cell r="D728">
            <v>0</v>
          </cell>
          <cell r="E728">
            <v>0</v>
          </cell>
        </row>
        <row r="729">
          <cell r="A729" t="str">
            <v>60.E</v>
          </cell>
          <cell r="B729" t="str">
            <v>Diagnostics (Consumables, PPP, Sample Transport)</v>
          </cell>
          <cell r="C729">
            <v>0</v>
          </cell>
          <cell r="D729">
            <v>0</v>
          </cell>
          <cell r="E729">
            <v>0</v>
          </cell>
        </row>
        <row r="730">
          <cell r="A730" t="str">
            <v>60.F</v>
          </cell>
          <cell r="B730" t="str">
            <v>Capacity building incl. training</v>
          </cell>
          <cell r="C730">
            <v>0</v>
          </cell>
          <cell r="D730">
            <v>0</v>
          </cell>
          <cell r="E730">
            <v>0</v>
          </cell>
        </row>
        <row r="731">
          <cell r="A731" t="str">
            <v>60.G</v>
          </cell>
          <cell r="B731" t="str">
            <v>ASHA incentives</v>
          </cell>
          <cell r="C731">
            <v>0</v>
          </cell>
          <cell r="D731">
            <v>0</v>
          </cell>
          <cell r="E731">
            <v>0</v>
          </cell>
        </row>
        <row r="732">
          <cell r="A732" t="str">
            <v>60.H</v>
          </cell>
          <cell r="B732" t="str">
            <v>Others including operating costs(OOC)</v>
          </cell>
          <cell r="C732">
            <v>0</v>
          </cell>
          <cell r="D732">
            <v>0</v>
          </cell>
          <cell r="E732">
            <v>0</v>
          </cell>
        </row>
        <row r="733">
          <cell r="A733" t="str">
            <v>60.I</v>
          </cell>
          <cell r="B733" t="str">
            <v xml:space="preserve">IEC &amp; Printing </v>
          </cell>
          <cell r="C733">
            <v>0</v>
          </cell>
          <cell r="D733">
            <v>0</v>
          </cell>
          <cell r="E733">
            <v>0</v>
          </cell>
        </row>
        <row r="734">
          <cell r="A734" t="str">
            <v>60.J</v>
          </cell>
          <cell r="B734" t="str">
            <v>Planning &amp; M&amp;E</v>
          </cell>
          <cell r="C734">
            <v>0</v>
          </cell>
          <cell r="D734">
            <v>0</v>
          </cell>
          <cell r="E734">
            <v>0</v>
          </cell>
        </row>
        <row r="735">
          <cell r="A735" t="str">
            <v>60.K</v>
          </cell>
          <cell r="B735" t="str">
            <v>Surveillance, Research, Review, Evaluation (SRRE)</v>
          </cell>
          <cell r="C735">
            <v>0</v>
          </cell>
          <cell r="D735">
            <v>0</v>
          </cell>
          <cell r="E735">
            <v>0</v>
          </cell>
        </row>
        <row r="736">
          <cell r="A736">
            <v>61</v>
          </cell>
          <cell r="B736" t="str">
            <v>State specific Initiatives and Innovations</v>
          </cell>
          <cell r="C736">
            <v>0</v>
          </cell>
          <cell r="D736">
            <v>0</v>
          </cell>
          <cell r="E736">
            <v>0</v>
          </cell>
        </row>
        <row r="737">
          <cell r="A737" t="str">
            <v>61.A</v>
          </cell>
          <cell r="B737" t="str">
            <v>DBT</v>
          </cell>
          <cell r="C737">
            <v>0</v>
          </cell>
          <cell r="D737">
            <v>0</v>
          </cell>
          <cell r="E737">
            <v>0</v>
          </cell>
        </row>
        <row r="738">
          <cell r="A738" t="str">
            <v>61.B</v>
          </cell>
          <cell r="B738" t="str">
            <v>Infrastructure - Civil works (I&amp;C)</v>
          </cell>
          <cell r="C738">
            <v>0</v>
          </cell>
          <cell r="D738">
            <v>0</v>
          </cell>
          <cell r="E738">
            <v>0</v>
          </cell>
        </row>
        <row r="739">
          <cell r="A739" t="str">
            <v>61.C</v>
          </cell>
          <cell r="B739" t="str">
            <v>Equipment (Including Furniture, Excluding Computers)</v>
          </cell>
          <cell r="C739">
            <v>0</v>
          </cell>
          <cell r="D739">
            <v>0</v>
          </cell>
          <cell r="E739">
            <v>0</v>
          </cell>
        </row>
        <row r="740">
          <cell r="A740" t="str">
            <v>61.D</v>
          </cell>
          <cell r="B740" t="str">
            <v xml:space="preserve">Drugs and supplies </v>
          </cell>
          <cell r="C740">
            <v>0</v>
          </cell>
          <cell r="D740">
            <v>0</v>
          </cell>
          <cell r="E740">
            <v>0</v>
          </cell>
        </row>
        <row r="741">
          <cell r="A741" t="str">
            <v>61.E</v>
          </cell>
          <cell r="B741" t="str">
            <v>Diagnostics (Consumables, PPP, Sample Transport)</v>
          </cell>
          <cell r="C741">
            <v>0</v>
          </cell>
          <cell r="D741">
            <v>0</v>
          </cell>
          <cell r="E741">
            <v>0</v>
          </cell>
        </row>
        <row r="742">
          <cell r="A742" t="str">
            <v>61.F</v>
          </cell>
          <cell r="B742" t="str">
            <v>Capacity building incl. training</v>
          </cell>
          <cell r="C742">
            <v>0</v>
          </cell>
          <cell r="D742">
            <v>0</v>
          </cell>
          <cell r="E742">
            <v>0</v>
          </cell>
        </row>
        <row r="743">
          <cell r="A743" t="str">
            <v>61.G</v>
          </cell>
          <cell r="B743" t="str">
            <v>ASHA incentives</v>
          </cell>
          <cell r="C743">
            <v>0</v>
          </cell>
          <cell r="D743">
            <v>0</v>
          </cell>
          <cell r="E743">
            <v>0</v>
          </cell>
        </row>
        <row r="744">
          <cell r="A744" t="str">
            <v>61.H</v>
          </cell>
          <cell r="B744" t="str">
            <v>Others including operating costs(OOC)</v>
          </cell>
          <cell r="C744">
            <v>0</v>
          </cell>
          <cell r="D744">
            <v>0</v>
          </cell>
          <cell r="E744">
            <v>0</v>
          </cell>
        </row>
        <row r="745">
          <cell r="A745" t="str">
            <v>61.I</v>
          </cell>
          <cell r="B745" t="str">
            <v xml:space="preserve">IEC &amp; Printing </v>
          </cell>
          <cell r="C745">
            <v>0</v>
          </cell>
          <cell r="D745">
            <v>0</v>
          </cell>
          <cell r="E745">
            <v>0</v>
          </cell>
        </row>
        <row r="746">
          <cell r="A746" t="str">
            <v>61.J</v>
          </cell>
          <cell r="B746" t="str">
            <v>Planning &amp; M&amp;E</v>
          </cell>
          <cell r="C746">
            <v>0</v>
          </cell>
          <cell r="D746">
            <v>0</v>
          </cell>
          <cell r="E746">
            <v>0</v>
          </cell>
        </row>
        <row r="747">
          <cell r="A747" t="str">
            <v>61.K</v>
          </cell>
          <cell r="B747" t="str">
            <v>Surveillance, Research, Review, Evaluation (SRRE)</v>
          </cell>
          <cell r="C747">
            <v>0</v>
          </cell>
          <cell r="D747">
            <v>0</v>
          </cell>
          <cell r="E747">
            <v>0</v>
          </cell>
        </row>
        <row r="748">
          <cell r="A748">
            <v>62</v>
          </cell>
          <cell r="B748" t="str">
            <v>Implementation of NIDDCP</v>
          </cell>
          <cell r="C748">
            <v>1890000</v>
          </cell>
          <cell r="D748">
            <v>341705</v>
          </cell>
          <cell r="E748">
            <v>0.18079629629629629</v>
          </cell>
        </row>
        <row r="749">
          <cell r="A749" t="str">
            <v>62.A</v>
          </cell>
          <cell r="B749" t="str">
            <v>DBT</v>
          </cell>
          <cell r="C749">
            <v>0</v>
          </cell>
          <cell r="D749">
            <v>0</v>
          </cell>
          <cell r="E749">
            <v>0</v>
          </cell>
        </row>
        <row r="750">
          <cell r="A750" t="str">
            <v>62.B</v>
          </cell>
          <cell r="B750" t="str">
            <v>Infrastructure - Civil works (I&amp;C)</v>
          </cell>
          <cell r="C750">
            <v>0</v>
          </cell>
          <cell r="D750">
            <v>0</v>
          </cell>
          <cell r="E750">
            <v>0</v>
          </cell>
        </row>
        <row r="751">
          <cell r="A751" t="str">
            <v>62.C</v>
          </cell>
          <cell r="B751" t="str">
            <v>Equipment (Including Furniture, Excluding Computers)</v>
          </cell>
          <cell r="C751">
            <v>0</v>
          </cell>
          <cell r="D751">
            <v>0</v>
          </cell>
          <cell r="E751">
            <v>0</v>
          </cell>
        </row>
        <row r="752">
          <cell r="A752" t="str">
            <v>62.D</v>
          </cell>
          <cell r="B752" t="str">
            <v xml:space="preserve">Drugs and supplies </v>
          </cell>
          <cell r="C752">
            <v>0</v>
          </cell>
          <cell r="D752">
            <v>0</v>
          </cell>
          <cell r="E752">
            <v>0</v>
          </cell>
        </row>
        <row r="753">
          <cell r="A753" t="str">
            <v>62.E</v>
          </cell>
          <cell r="B753" t="str">
            <v>Diagnostics (Consumables, PPP, Sample Transport)</v>
          </cell>
          <cell r="C753">
            <v>0</v>
          </cell>
          <cell r="D753">
            <v>0</v>
          </cell>
          <cell r="E753">
            <v>0</v>
          </cell>
        </row>
        <row r="754">
          <cell r="A754" t="str">
            <v>62.F</v>
          </cell>
          <cell r="B754" t="str">
            <v>Capacity building incl. training</v>
          </cell>
          <cell r="C754">
            <v>0</v>
          </cell>
          <cell r="D754">
            <v>0</v>
          </cell>
          <cell r="E754">
            <v>0</v>
          </cell>
        </row>
        <row r="755">
          <cell r="A755" t="str">
            <v>62.G</v>
          </cell>
          <cell r="B755" t="str">
            <v>ASHA incentives</v>
          </cell>
          <cell r="C755">
            <v>0</v>
          </cell>
          <cell r="D755">
            <v>0</v>
          </cell>
          <cell r="E755">
            <v>0</v>
          </cell>
        </row>
        <row r="756">
          <cell r="A756" t="str">
            <v>62.H</v>
          </cell>
          <cell r="B756" t="str">
            <v>Others including operating costs(OOC)</v>
          </cell>
          <cell r="C756">
            <v>100000</v>
          </cell>
          <cell r="D756">
            <v>0</v>
          </cell>
          <cell r="E756">
            <v>0</v>
          </cell>
        </row>
        <row r="757">
          <cell r="A757" t="str">
            <v>62.I</v>
          </cell>
          <cell r="B757" t="str">
            <v xml:space="preserve">IEC &amp; Printing </v>
          </cell>
          <cell r="C757">
            <v>1390000</v>
          </cell>
          <cell r="D757">
            <v>341705</v>
          </cell>
          <cell r="E757">
            <v>0.24583093525179855</v>
          </cell>
        </row>
        <row r="758">
          <cell r="A758" t="str">
            <v>62.J</v>
          </cell>
          <cell r="B758" t="str">
            <v>Planning &amp; M&amp;E</v>
          </cell>
          <cell r="C758">
            <v>0</v>
          </cell>
          <cell r="D758">
            <v>0</v>
          </cell>
          <cell r="E758">
            <v>0</v>
          </cell>
        </row>
        <row r="759">
          <cell r="A759" t="str">
            <v>62.K</v>
          </cell>
          <cell r="B759" t="str">
            <v>Surveillance, Research, Review, Evaluation (SRRE)</v>
          </cell>
          <cell r="C759">
            <v>400000</v>
          </cell>
          <cell r="D759">
            <v>0</v>
          </cell>
          <cell r="E759">
            <v>0</v>
          </cell>
        </row>
        <row r="760">
          <cell r="A760" t="str">
            <v>NDCP</v>
          </cell>
          <cell r="B760" t="str">
            <v>National Disease Control Programme (NDCP)</v>
          </cell>
          <cell r="C760">
            <v>5054893000</v>
          </cell>
          <cell r="D760">
            <v>2201901733</v>
          </cell>
          <cell r="E760">
            <v>0.43559808941554251</v>
          </cell>
        </row>
        <row r="761">
          <cell r="A761">
            <v>63</v>
          </cell>
          <cell r="B761" t="str">
            <v>Implementation of IDSP</v>
          </cell>
          <cell r="C761">
            <v>24530000</v>
          </cell>
          <cell r="D761">
            <v>13796952</v>
          </cell>
          <cell r="E761">
            <v>0.56245218100285366</v>
          </cell>
        </row>
        <row r="762">
          <cell r="A762" t="str">
            <v>63.A</v>
          </cell>
          <cell r="B762" t="str">
            <v>DBT</v>
          </cell>
          <cell r="C762">
            <v>0</v>
          </cell>
          <cell r="D762">
            <v>0</v>
          </cell>
          <cell r="E762">
            <v>0</v>
          </cell>
        </row>
        <row r="763">
          <cell r="A763" t="str">
            <v>63.B</v>
          </cell>
          <cell r="B763" t="str">
            <v>Infrastructure - Civil works (I&amp;C)</v>
          </cell>
          <cell r="C763">
            <v>0</v>
          </cell>
          <cell r="D763">
            <v>0</v>
          </cell>
          <cell r="E763">
            <v>0</v>
          </cell>
        </row>
        <row r="764">
          <cell r="A764" t="str">
            <v>63.C</v>
          </cell>
          <cell r="B764" t="str">
            <v>Equipment (Including Furniture, Excluding Computers)</v>
          </cell>
          <cell r="C764">
            <v>0</v>
          </cell>
          <cell r="D764">
            <v>0</v>
          </cell>
          <cell r="E764">
            <v>0</v>
          </cell>
        </row>
        <row r="765">
          <cell r="A765" t="str">
            <v>63.D</v>
          </cell>
          <cell r="B765" t="str">
            <v xml:space="preserve">Drugs and supplies </v>
          </cell>
          <cell r="C765">
            <v>0</v>
          </cell>
          <cell r="D765">
            <v>0</v>
          </cell>
          <cell r="E765">
            <v>0</v>
          </cell>
        </row>
        <row r="766">
          <cell r="A766" t="str">
            <v>63.E</v>
          </cell>
          <cell r="B766" t="str">
            <v>Diagnostics (Consumables, PPP, Sample Transport)</v>
          </cell>
          <cell r="C766">
            <v>2150000</v>
          </cell>
          <cell r="D766">
            <v>500000</v>
          </cell>
          <cell r="E766">
            <v>0.23255813953488372</v>
          </cell>
        </row>
        <row r="767">
          <cell r="A767" t="str">
            <v>63.F</v>
          </cell>
          <cell r="B767" t="str">
            <v>Capacity building incl. training</v>
          </cell>
          <cell r="C767">
            <v>4266000</v>
          </cell>
          <cell r="D767">
            <v>1887139</v>
          </cell>
          <cell r="E767">
            <v>0.44236732301922177</v>
          </cell>
        </row>
        <row r="768">
          <cell r="A768" t="str">
            <v>63.G</v>
          </cell>
          <cell r="B768" t="str">
            <v>ASHA incentives</v>
          </cell>
          <cell r="C768">
            <v>0</v>
          </cell>
          <cell r="D768">
            <v>0</v>
          </cell>
          <cell r="E768">
            <v>0</v>
          </cell>
        </row>
        <row r="769">
          <cell r="A769" t="str">
            <v>63.H</v>
          </cell>
          <cell r="B769" t="str">
            <v>Others including operating costs(OOC)</v>
          </cell>
          <cell r="C769">
            <v>4880000</v>
          </cell>
          <cell r="D769">
            <v>3097578</v>
          </cell>
          <cell r="E769">
            <v>0.6347495901639344</v>
          </cell>
        </row>
        <row r="770">
          <cell r="A770" t="str">
            <v>63.I</v>
          </cell>
          <cell r="B770" t="str">
            <v xml:space="preserve">IEC &amp; Printing </v>
          </cell>
          <cell r="C770">
            <v>380000</v>
          </cell>
          <cell r="D770">
            <v>122399</v>
          </cell>
          <cell r="E770">
            <v>0.32210263157894736</v>
          </cell>
        </row>
        <row r="771">
          <cell r="A771" t="str">
            <v>63.J</v>
          </cell>
          <cell r="B771" t="str">
            <v>Planning &amp; M&amp;E</v>
          </cell>
          <cell r="C771">
            <v>12854000</v>
          </cell>
          <cell r="D771">
            <v>8189836</v>
          </cell>
          <cell r="E771">
            <v>0.63714299050879108</v>
          </cell>
        </row>
        <row r="772">
          <cell r="A772" t="str">
            <v>63.K</v>
          </cell>
          <cell r="B772" t="str">
            <v>Surveillance, Research, Review, Evaluation (SRRE)</v>
          </cell>
          <cell r="C772">
            <v>0</v>
          </cell>
          <cell r="D772">
            <v>0</v>
          </cell>
          <cell r="E772">
            <v>0</v>
          </cell>
        </row>
        <row r="773">
          <cell r="A773">
            <v>0</v>
          </cell>
          <cell r="B773" t="str">
            <v>National Vector Borne Disease Control Programme (NVBDCP) (Excluding Planning &amp; M&amp;E)</v>
          </cell>
          <cell r="C773">
            <v>983752000</v>
          </cell>
          <cell r="D773">
            <v>403004470</v>
          </cell>
          <cell r="E773">
            <v>0.40966063601395475</v>
          </cell>
        </row>
        <row r="774">
          <cell r="A774">
            <v>64</v>
          </cell>
          <cell r="B774" t="str">
            <v>Malaria</v>
          </cell>
          <cell r="C774">
            <v>14049000</v>
          </cell>
          <cell r="D774">
            <v>4481017</v>
          </cell>
          <cell r="E774">
            <v>0.31895629582176666</v>
          </cell>
        </row>
        <row r="775">
          <cell r="A775" t="str">
            <v>64.A</v>
          </cell>
          <cell r="B775" t="str">
            <v>DBT</v>
          </cell>
          <cell r="C775">
            <v>0</v>
          </cell>
          <cell r="D775">
            <v>0</v>
          </cell>
          <cell r="E775">
            <v>0</v>
          </cell>
        </row>
        <row r="776">
          <cell r="A776" t="str">
            <v>64.B</v>
          </cell>
          <cell r="B776" t="str">
            <v>Infrastructure - Civil works (I&amp;C)</v>
          </cell>
          <cell r="C776">
            <v>0</v>
          </cell>
          <cell r="D776">
            <v>0</v>
          </cell>
          <cell r="E776">
            <v>0</v>
          </cell>
        </row>
        <row r="777">
          <cell r="A777" t="str">
            <v>64.C</v>
          </cell>
          <cell r="B777" t="str">
            <v>Equipment (Including Furniture, Excluding Computers)</v>
          </cell>
          <cell r="C777">
            <v>0</v>
          </cell>
          <cell r="D777">
            <v>0</v>
          </cell>
          <cell r="E777">
            <v>0</v>
          </cell>
        </row>
        <row r="778">
          <cell r="A778" t="str">
            <v>64.D</v>
          </cell>
          <cell r="B778" t="str">
            <v xml:space="preserve">Drugs and supplies </v>
          </cell>
          <cell r="C778">
            <v>3949000</v>
          </cell>
          <cell r="D778">
            <v>0</v>
          </cell>
          <cell r="E778">
            <v>0</v>
          </cell>
        </row>
        <row r="779">
          <cell r="A779" t="str">
            <v>64.E</v>
          </cell>
          <cell r="B779" t="str">
            <v>Diagnostics (Consumables, PPP, Sample Transport)</v>
          </cell>
          <cell r="C779">
            <v>0</v>
          </cell>
          <cell r="D779">
            <v>0</v>
          </cell>
          <cell r="E779">
            <v>0</v>
          </cell>
        </row>
        <row r="780">
          <cell r="A780" t="str">
            <v>64.F</v>
          </cell>
          <cell r="B780" t="str">
            <v>Capacity building incl. training</v>
          </cell>
          <cell r="C780">
            <v>3300000</v>
          </cell>
          <cell r="D780">
            <v>1414579</v>
          </cell>
          <cell r="E780">
            <v>0.428660303030303</v>
          </cell>
        </row>
        <row r="781">
          <cell r="A781" t="str">
            <v>64.G</v>
          </cell>
          <cell r="B781" t="str">
            <v>ASHA incentives</v>
          </cell>
          <cell r="C781">
            <v>2700000</v>
          </cell>
          <cell r="D781">
            <v>390668</v>
          </cell>
          <cell r="E781">
            <v>0.14469185185185185</v>
          </cell>
        </row>
        <row r="782">
          <cell r="A782" t="str">
            <v>64.H</v>
          </cell>
          <cell r="B782" t="str">
            <v>Others including operating costs(OOC)</v>
          </cell>
          <cell r="C782">
            <v>0</v>
          </cell>
          <cell r="D782">
            <v>0</v>
          </cell>
          <cell r="E782">
            <v>0</v>
          </cell>
        </row>
        <row r="783">
          <cell r="A783" t="str">
            <v>64.I</v>
          </cell>
          <cell r="B783" t="str">
            <v xml:space="preserve">IEC &amp; Printing </v>
          </cell>
          <cell r="C783">
            <v>4100000</v>
          </cell>
          <cell r="D783">
            <v>2675770</v>
          </cell>
          <cell r="E783">
            <v>0.65262682926829263</v>
          </cell>
        </row>
        <row r="784">
          <cell r="A784" t="str">
            <v>64.J</v>
          </cell>
          <cell r="B784" t="str">
            <v>Planning &amp; M&amp;E</v>
          </cell>
          <cell r="C784">
            <v>0</v>
          </cell>
          <cell r="D784">
            <v>0</v>
          </cell>
          <cell r="E784">
            <v>0</v>
          </cell>
        </row>
        <row r="785">
          <cell r="A785" t="str">
            <v>64.K</v>
          </cell>
          <cell r="B785" t="str">
            <v>Surveillance, Research, Review, Evaluation (SRRE)</v>
          </cell>
          <cell r="C785">
            <v>0</v>
          </cell>
          <cell r="D785">
            <v>0</v>
          </cell>
          <cell r="E785">
            <v>0</v>
          </cell>
        </row>
        <row r="786">
          <cell r="A786">
            <v>65</v>
          </cell>
          <cell r="B786" t="str">
            <v>Kala-azar</v>
          </cell>
          <cell r="C786">
            <v>370333000</v>
          </cell>
          <cell r="D786">
            <v>189256418</v>
          </cell>
          <cell r="E786">
            <v>0.51104389292879648</v>
          </cell>
        </row>
        <row r="787">
          <cell r="A787" t="str">
            <v>65.A</v>
          </cell>
          <cell r="B787" t="str">
            <v>DBT</v>
          </cell>
          <cell r="C787">
            <v>0</v>
          </cell>
          <cell r="D787">
            <v>0</v>
          </cell>
          <cell r="E787">
            <v>0</v>
          </cell>
        </row>
        <row r="788">
          <cell r="A788" t="str">
            <v>65.B</v>
          </cell>
          <cell r="B788" t="str">
            <v>Infrastructure - Civil works (I&amp;C)</v>
          </cell>
          <cell r="C788">
            <v>0</v>
          </cell>
          <cell r="D788">
            <v>0</v>
          </cell>
          <cell r="E788">
            <v>0</v>
          </cell>
        </row>
        <row r="789">
          <cell r="A789" t="str">
            <v>65.C</v>
          </cell>
          <cell r="B789" t="str">
            <v>Equipment (Including Furniture, Excluding Computers)</v>
          </cell>
          <cell r="C789">
            <v>2316000</v>
          </cell>
          <cell r="D789">
            <v>1364195</v>
          </cell>
          <cell r="E789">
            <v>0.58903065630397233</v>
          </cell>
        </row>
        <row r="790">
          <cell r="A790" t="str">
            <v>65.D</v>
          </cell>
          <cell r="B790" t="str">
            <v xml:space="preserve">Drugs and supplies </v>
          </cell>
          <cell r="C790">
            <v>0</v>
          </cell>
          <cell r="D790">
            <v>0</v>
          </cell>
          <cell r="E790">
            <v>0</v>
          </cell>
        </row>
        <row r="791">
          <cell r="A791" t="str">
            <v>65.E</v>
          </cell>
          <cell r="B791" t="str">
            <v>Diagnostics (Consumables, PPP, Sample Transport)</v>
          </cell>
          <cell r="C791">
            <v>0</v>
          </cell>
          <cell r="D791">
            <v>0</v>
          </cell>
          <cell r="E791">
            <v>0</v>
          </cell>
        </row>
        <row r="792">
          <cell r="A792" t="str">
            <v>65.F</v>
          </cell>
          <cell r="B792" t="str">
            <v>Capacity building incl. training</v>
          </cell>
          <cell r="C792">
            <v>7174000</v>
          </cell>
          <cell r="D792">
            <v>2522127</v>
          </cell>
          <cell r="E792">
            <v>0.35156495678840255</v>
          </cell>
        </row>
        <row r="793">
          <cell r="A793" t="str">
            <v>65.G</v>
          </cell>
          <cell r="B793" t="str">
            <v>ASHA incentives</v>
          </cell>
          <cell r="C793">
            <v>3258000</v>
          </cell>
          <cell r="D793">
            <v>859796</v>
          </cell>
          <cell r="E793">
            <v>0.26390300798035604</v>
          </cell>
        </row>
        <row r="794">
          <cell r="A794" t="str">
            <v>65.H</v>
          </cell>
          <cell r="B794" t="str">
            <v>Others including operating costs(OOC)</v>
          </cell>
          <cell r="C794">
            <v>323377000</v>
          </cell>
          <cell r="D794">
            <v>165294508</v>
          </cell>
          <cell r="E794">
            <v>0.51115109608908482</v>
          </cell>
        </row>
        <row r="795">
          <cell r="A795" t="str">
            <v>65.I</v>
          </cell>
          <cell r="B795" t="str">
            <v xml:space="preserve">IEC &amp; Printing </v>
          </cell>
          <cell r="C795">
            <v>10700000</v>
          </cell>
          <cell r="D795">
            <v>6971322</v>
          </cell>
          <cell r="E795">
            <v>0.65152542056074769</v>
          </cell>
        </row>
        <row r="796">
          <cell r="A796" t="str">
            <v>65.J</v>
          </cell>
          <cell r="B796" t="str">
            <v>Planning &amp; M&amp;E</v>
          </cell>
          <cell r="C796">
            <v>23508000</v>
          </cell>
          <cell r="D796">
            <v>12244470</v>
          </cell>
          <cell r="E796">
            <v>0.52086396120469625</v>
          </cell>
        </row>
        <row r="797">
          <cell r="A797" t="str">
            <v>65.K</v>
          </cell>
          <cell r="B797" t="str">
            <v>Surveillance, Research, Review, Evaluation (SRRE)</v>
          </cell>
          <cell r="C797">
            <v>0</v>
          </cell>
          <cell r="D797">
            <v>0</v>
          </cell>
          <cell r="E797">
            <v>0</v>
          </cell>
        </row>
        <row r="798">
          <cell r="A798">
            <v>66</v>
          </cell>
          <cell r="B798" t="str">
            <v>AES/JE</v>
          </cell>
          <cell r="C798">
            <v>23350000</v>
          </cell>
          <cell r="D798">
            <v>19081577</v>
          </cell>
          <cell r="E798">
            <v>0.81719815845824406</v>
          </cell>
        </row>
        <row r="799">
          <cell r="A799" t="str">
            <v>66.A</v>
          </cell>
          <cell r="B799" t="str">
            <v>DBT</v>
          </cell>
          <cell r="C799">
            <v>0</v>
          </cell>
          <cell r="D799">
            <v>0</v>
          </cell>
          <cell r="E799">
            <v>0</v>
          </cell>
        </row>
        <row r="800">
          <cell r="A800" t="str">
            <v>66.B</v>
          </cell>
          <cell r="B800" t="str">
            <v>Infrastructure - Civil works (I&amp;C)</v>
          </cell>
          <cell r="C800">
            <v>0</v>
          </cell>
          <cell r="D800">
            <v>0</v>
          </cell>
          <cell r="E800">
            <v>0</v>
          </cell>
        </row>
        <row r="801">
          <cell r="A801" t="str">
            <v>66.C</v>
          </cell>
          <cell r="B801" t="str">
            <v>Equipment (Including Furniture, Excluding Computers)</v>
          </cell>
          <cell r="C801">
            <v>7600000</v>
          </cell>
          <cell r="D801">
            <v>7562016</v>
          </cell>
          <cell r="E801">
            <v>0.99500210526315791</v>
          </cell>
        </row>
        <row r="802">
          <cell r="A802" t="str">
            <v>66.D</v>
          </cell>
          <cell r="B802" t="str">
            <v xml:space="preserve">Drugs and supplies </v>
          </cell>
          <cell r="C802">
            <v>690000</v>
          </cell>
          <cell r="D802">
            <v>289100</v>
          </cell>
          <cell r="E802">
            <v>0.41898550724637679</v>
          </cell>
        </row>
        <row r="803">
          <cell r="A803" t="str">
            <v>66.E</v>
          </cell>
          <cell r="B803" t="str">
            <v>Diagnostics (Consumables, PPP, Sample Transport)</v>
          </cell>
          <cell r="C803">
            <v>0</v>
          </cell>
          <cell r="D803">
            <v>0</v>
          </cell>
          <cell r="E803">
            <v>0</v>
          </cell>
        </row>
        <row r="804">
          <cell r="A804" t="str">
            <v>66.F</v>
          </cell>
          <cell r="B804" t="str">
            <v>Capacity building incl. training</v>
          </cell>
          <cell r="C804">
            <v>4800000</v>
          </cell>
          <cell r="D804">
            <v>1841499</v>
          </cell>
          <cell r="E804">
            <v>0.38364562499999999</v>
          </cell>
        </row>
        <row r="805">
          <cell r="A805" t="str">
            <v>66.G</v>
          </cell>
          <cell r="B805" t="str">
            <v>ASHA incentives</v>
          </cell>
          <cell r="C805">
            <v>60000</v>
          </cell>
          <cell r="D805">
            <v>51248</v>
          </cell>
          <cell r="E805">
            <v>0.8541333333333333</v>
          </cell>
        </row>
        <row r="806">
          <cell r="A806" t="str">
            <v>66.H</v>
          </cell>
          <cell r="B806" t="str">
            <v>Others including operating costs(OOC)</v>
          </cell>
          <cell r="C806">
            <v>200000</v>
          </cell>
          <cell r="D806">
            <v>58674</v>
          </cell>
          <cell r="E806">
            <v>0.29337000000000002</v>
          </cell>
        </row>
        <row r="807">
          <cell r="A807" t="str">
            <v>66.I</v>
          </cell>
          <cell r="B807" t="str">
            <v xml:space="preserve">IEC &amp; Printing </v>
          </cell>
          <cell r="C807">
            <v>10000000</v>
          </cell>
          <cell r="D807">
            <v>9279040</v>
          </cell>
          <cell r="E807">
            <v>0.92790399999999995</v>
          </cell>
        </row>
        <row r="808">
          <cell r="A808" t="str">
            <v>66.J</v>
          </cell>
          <cell r="B808" t="str">
            <v>Planning &amp; M&amp;E</v>
          </cell>
          <cell r="C808">
            <v>0</v>
          </cell>
          <cell r="D808">
            <v>0</v>
          </cell>
          <cell r="E808">
            <v>0</v>
          </cell>
        </row>
        <row r="809">
          <cell r="A809" t="str">
            <v>66.K</v>
          </cell>
          <cell r="B809" t="str">
            <v>Surveillance, Research, Review, Evaluation (SRRE)</v>
          </cell>
          <cell r="C809">
            <v>0</v>
          </cell>
          <cell r="D809">
            <v>0</v>
          </cell>
          <cell r="E809">
            <v>0</v>
          </cell>
        </row>
        <row r="810">
          <cell r="A810">
            <v>67</v>
          </cell>
          <cell r="B810" t="str">
            <v>Dengue &amp; Chikungunya</v>
          </cell>
          <cell r="C810">
            <v>17460000</v>
          </cell>
          <cell r="D810">
            <v>6220183</v>
          </cell>
          <cell r="E810">
            <v>0.35625332187857961</v>
          </cell>
        </row>
        <row r="811">
          <cell r="A811" t="str">
            <v>67.A</v>
          </cell>
          <cell r="B811" t="str">
            <v>DBT</v>
          </cell>
          <cell r="C811">
            <v>0</v>
          </cell>
          <cell r="D811">
            <v>0</v>
          </cell>
          <cell r="E811">
            <v>0</v>
          </cell>
        </row>
        <row r="812">
          <cell r="A812" t="str">
            <v>67.B</v>
          </cell>
          <cell r="B812" t="str">
            <v>Infrastructure - Civil works (I&amp;C)</v>
          </cell>
          <cell r="C812">
            <v>0</v>
          </cell>
          <cell r="D812">
            <v>0</v>
          </cell>
          <cell r="E812">
            <v>0</v>
          </cell>
        </row>
        <row r="813">
          <cell r="A813" t="str">
            <v>67.C</v>
          </cell>
          <cell r="B813" t="str">
            <v>Equipment (Including Furniture, Excluding Computers)</v>
          </cell>
          <cell r="C813">
            <v>0</v>
          </cell>
          <cell r="D813">
            <v>0</v>
          </cell>
          <cell r="E813">
            <v>0</v>
          </cell>
        </row>
        <row r="814">
          <cell r="A814" t="str">
            <v>67.D</v>
          </cell>
          <cell r="B814" t="str">
            <v xml:space="preserve">Drugs and supplies </v>
          </cell>
          <cell r="C814">
            <v>2150000</v>
          </cell>
          <cell r="D814">
            <v>0</v>
          </cell>
          <cell r="E814">
            <v>0</v>
          </cell>
        </row>
        <row r="815">
          <cell r="A815" t="str">
            <v>67.E</v>
          </cell>
          <cell r="B815" t="str">
            <v>Diagnostics (Consumables, PPP, Sample Transport)</v>
          </cell>
          <cell r="C815">
            <v>0</v>
          </cell>
          <cell r="D815">
            <v>0</v>
          </cell>
          <cell r="E815">
            <v>0</v>
          </cell>
        </row>
        <row r="816">
          <cell r="A816" t="str">
            <v>67.F</v>
          </cell>
          <cell r="B816" t="str">
            <v>Capacity building incl. training</v>
          </cell>
          <cell r="C816">
            <v>1600000</v>
          </cell>
          <cell r="D816">
            <v>692057</v>
          </cell>
          <cell r="E816">
            <v>0.43253562499999998</v>
          </cell>
        </row>
        <row r="817">
          <cell r="A817" t="str">
            <v>67.G</v>
          </cell>
          <cell r="B817" t="str">
            <v>ASHA incentives</v>
          </cell>
          <cell r="C817">
            <v>0</v>
          </cell>
          <cell r="D817">
            <v>0</v>
          </cell>
          <cell r="E817">
            <v>0</v>
          </cell>
        </row>
        <row r="818">
          <cell r="A818" t="str">
            <v>67.H</v>
          </cell>
          <cell r="B818" t="str">
            <v>Others including operating costs(OOC)</v>
          </cell>
          <cell r="C818">
            <v>5990000</v>
          </cell>
          <cell r="D818">
            <v>2531853</v>
          </cell>
          <cell r="E818">
            <v>0.42267996661101837</v>
          </cell>
        </row>
        <row r="819">
          <cell r="A819" t="str">
            <v>67.I</v>
          </cell>
          <cell r="B819" t="str">
            <v xml:space="preserve">IEC &amp; Printing </v>
          </cell>
          <cell r="C819">
            <v>2200000</v>
          </cell>
          <cell r="D819">
            <v>1295650</v>
          </cell>
          <cell r="E819">
            <v>0.58893181818181817</v>
          </cell>
        </row>
        <row r="820">
          <cell r="A820" t="str">
            <v>67.J</v>
          </cell>
          <cell r="B820" t="str">
            <v>Planning &amp; M&amp;E</v>
          </cell>
          <cell r="C820">
            <v>4620000</v>
          </cell>
          <cell r="D820">
            <v>1700623</v>
          </cell>
          <cell r="E820">
            <v>0.36810021645021646</v>
          </cell>
        </row>
        <row r="821">
          <cell r="A821" t="str">
            <v>67.K</v>
          </cell>
          <cell r="B821" t="str">
            <v>Surveillance, Research, Review, Evaluation (SRRE)</v>
          </cell>
          <cell r="C821">
            <v>900000</v>
          </cell>
          <cell r="D821">
            <v>0</v>
          </cell>
          <cell r="E821">
            <v>0</v>
          </cell>
        </row>
        <row r="822">
          <cell r="A822">
            <v>68</v>
          </cell>
          <cell r="B822" t="str">
            <v>Lymphatic Filariasis</v>
          </cell>
          <cell r="C822">
            <v>558560000</v>
          </cell>
          <cell r="D822">
            <v>183965275</v>
          </cell>
          <cell r="E822">
            <v>0.32935633593526209</v>
          </cell>
        </row>
        <row r="823">
          <cell r="A823" t="str">
            <v>68.A</v>
          </cell>
          <cell r="B823" t="str">
            <v>DBT</v>
          </cell>
          <cell r="C823">
            <v>0</v>
          </cell>
          <cell r="D823">
            <v>0</v>
          </cell>
          <cell r="E823">
            <v>0</v>
          </cell>
        </row>
        <row r="824">
          <cell r="A824" t="str">
            <v>68.B</v>
          </cell>
          <cell r="B824" t="str">
            <v>Infrastructure - Civil works (I&amp;C)</v>
          </cell>
          <cell r="C824">
            <v>0</v>
          </cell>
          <cell r="D824">
            <v>0</v>
          </cell>
          <cell r="E824">
            <v>0</v>
          </cell>
        </row>
        <row r="825">
          <cell r="A825" t="str">
            <v>68.C</v>
          </cell>
          <cell r="B825" t="str">
            <v>Equipment (Including Furniture, Excluding Computers)</v>
          </cell>
          <cell r="C825">
            <v>0</v>
          </cell>
          <cell r="D825">
            <v>0</v>
          </cell>
          <cell r="E825">
            <v>0</v>
          </cell>
        </row>
        <row r="826">
          <cell r="A826" t="str">
            <v>68.D</v>
          </cell>
          <cell r="B826" t="str">
            <v xml:space="preserve">Drugs and supplies </v>
          </cell>
          <cell r="C826">
            <v>0</v>
          </cell>
          <cell r="D826">
            <v>0</v>
          </cell>
          <cell r="E826">
            <v>0</v>
          </cell>
        </row>
        <row r="827">
          <cell r="A827" t="str">
            <v>68.E</v>
          </cell>
          <cell r="B827" t="str">
            <v>Diagnostics (Consumables, PPP, Sample Transport)</v>
          </cell>
          <cell r="C827">
            <v>0</v>
          </cell>
          <cell r="D827">
            <v>0</v>
          </cell>
          <cell r="E827">
            <v>0</v>
          </cell>
        </row>
        <row r="828">
          <cell r="A828" t="str">
            <v>68.F</v>
          </cell>
          <cell r="B828" t="str">
            <v>Capacity building incl. training</v>
          </cell>
          <cell r="C828">
            <v>46827073</v>
          </cell>
          <cell r="D828">
            <v>14937471</v>
          </cell>
          <cell r="E828">
            <v>0.31899219923483152</v>
          </cell>
        </row>
        <row r="829">
          <cell r="A829" t="str">
            <v>68.G</v>
          </cell>
          <cell r="B829" t="str">
            <v>ASHA incentives</v>
          </cell>
          <cell r="C829">
            <v>377038564</v>
          </cell>
          <cell r="D829">
            <v>95909375</v>
          </cell>
          <cell r="E829">
            <v>0.25437550467649245</v>
          </cell>
        </row>
        <row r="830">
          <cell r="A830" t="str">
            <v>68.H</v>
          </cell>
          <cell r="B830" t="str">
            <v>Others including operating costs(OOC)</v>
          </cell>
          <cell r="C830">
            <v>42261813</v>
          </cell>
          <cell r="D830">
            <v>24602002</v>
          </cell>
          <cell r="E830">
            <v>0.58213314227669311</v>
          </cell>
        </row>
        <row r="831">
          <cell r="A831" t="str">
            <v>68.I</v>
          </cell>
          <cell r="B831" t="str">
            <v xml:space="preserve">IEC &amp; Printing </v>
          </cell>
          <cell r="C831">
            <v>27040000</v>
          </cell>
          <cell r="D831">
            <v>19124155</v>
          </cell>
          <cell r="E831">
            <v>0.70725425295857991</v>
          </cell>
        </row>
        <row r="832">
          <cell r="A832" t="str">
            <v>68.J</v>
          </cell>
          <cell r="B832" t="str">
            <v>Planning &amp; M&amp;E</v>
          </cell>
          <cell r="C832">
            <v>56637550</v>
          </cell>
          <cell r="D832">
            <v>23781296</v>
          </cell>
          <cell r="E832">
            <v>0.41988567655204012</v>
          </cell>
        </row>
        <row r="833">
          <cell r="A833" t="str">
            <v>68.K</v>
          </cell>
          <cell r="B833" t="str">
            <v>Surveillance, Research, Review, Evaluation (SRRE)</v>
          </cell>
          <cell r="C833">
            <v>8755000</v>
          </cell>
          <cell r="D833">
            <v>5610976</v>
          </cell>
          <cell r="E833">
            <v>0.64088817818389487</v>
          </cell>
        </row>
        <row r="834">
          <cell r="A834">
            <v>0</v>
          </cell>
          <cell r="B834" t="str">
            <v>National Leprosy Eradication Programme (NLEP) (Excluding Planning &amp; M&amp;E)</v>
          </cell>
          <cell r="C834">
            <v>275503000</v>
          </cell>
          <cell r="D834">
            <v>162432801</v>
          </cell>
          <cell r="E834">
            <v>0.58958632392387744</v>
          </cell>
        </row>
        <row r="835">
          <cell r="A835">
            <v>69</v>
          </cell>
          <cell r="B835" t="str">
            <v xml:space="preserve"> Case detection and Management</v>
          </cell>
          <cell r="C835">
            <v>247128000</v>
          </cell>
          <cell r="D835">
            <v>150204254</v>
          </cell>
          <cell r="E835">
            <v>0.60779941568741702</v>
          </cell>
        </row>
        <row r="836">
          <cell r="A836" t="str">
            <v>69.A</v>
          </cell>
          <cell r="B836" t="str">
            <v>DBT</v>
          </cell>
          <cell r="C836">
            <v>0</v>
          </cell>
          <cell r="D836">
            <v>0</v>
          </cell>
          <cell r="E836">
            <v>0</v>
          </cell>
        </row>
        <row r="837">
          <cell r="A837" t="str">
            <v>69.B</v>
          </cell>
          <cell r="B837" t="str">
            <v>Infrastructure - Civil works (I&amp;C)</v>
          </cell>
          <cell r="C837">
            <v>0</v>
          </cell>
          <cell r="D837">
            <v>0</v>
          </cell>
          <cell r="E837">
            <v>0</v>
          </cell>
        </row>
        <row r="838">
          <cell r="A838" t="str">
            <v>69.C</v>
          </cell>
          <cell r="B838" t="str">
            <v>Equipment (Including Furniture, Excluding Computers)</v>
          </cell>
          <cell r="C838">
            <v>0</v>
          </cell>
          <cell r="D838">
            <v>0</v>
          </cell>
          <cell r="E838">
            <v>0</v>
          </cell>
        </row>
        <row r="839">
          <cell r="A839" t="str">
            <v>69.D</v>
          </cell>
          <cell r="B839" t="str">
            <v xml:space="preserve">Drugs and supplies </v>
          </cell>
          <cell r="C839">
            <v>0</v>
          </cell>
          <cell r="D839">
            <v>0</v>
          </cell>
          <cell r="E839">
            <v>0</v>
          </cell>
        </row>
        <row r="840">
          <cell r="A840" t="str">
            <v>69.E</v>
          </cell>
          <cell r="B840" t="str">
            <v>Diagnostics (Consumables, PPP, Sample Transport)</v>
          </cell>
          <cell r="C840">
            <v>3035000</v>
          </cell>
          <cell r="D840">
            <v>776852</v>
          </cell>
          <cell r="E840">
            <v>0.25596441515650742</v>
          </cell>
        </row>
        <row r="841">
          <cell r="A841" t="str">
            <v>69.F</v>
          </cell>
          <cell r="B841" t="str">
            <v>Capacity building incl. training</v>
          </cell>
          <cell r="C841">
            <v>11043480</v>
          </cell>
          <cell r="D841">
            <v>3384986</v>
          </cell>
          <cell r="E841">
            <v>0.30651443204497131</v>
          </cell>
        </row>
        <row r="842">
          <cell r="A842" t="str">
            <v>69.G</v>
          </cell>
          <cell r="B842" t="str">
            <v>ASHA incentives</v>
          </cell>
          <cell r="C842">
            <v>225847520</v>
          </cell>
          <cell r="D842">
            <v>141156416</v>
          </cell>
          <cell r="E842">
            <v>0.62500759804668216</v>
          </cell>
        </row>
        <row r="843">
          <cell r="A843" t="str">
            <v>69.H</v>
          </cell>
          <cell r="B843" t="str">
            <v>Others including operating costs(OOC)</v>
          </cell>
          <cell r="C843">
            <v>3858000</v>
          </cell>
          <cell r="D843">
            <v>2584722</v>
          </cell>
          <cell r="E843">
            <v>0.66996423017107309</v>
          </cell>
        </row>
        <row r="844">
          <cell r="A844" t="str">
            <v>69.I</v>
          </cell>
          <cell r="B844" t="str">
            <v xml:space="preserve">IEC &amp; Printing </v>
          </cell>
          <cell r="C844">
            <v>3344000</v>
          </cell>
          <cell r="D844">
            <v>2301278</v>
          </cell>
          <cell r="E844">
            <v>0.68818122009569382</v>
          </cell>
        </row>
        <row r="845">
          <cell r="A845" t="str">
            <v>69.J</v>
          </cell>
          <cell r="B845" t="str">
            <v>Planning &amp; M&amp;E</v>
          </cell>
          <cell r="C845">
            <v>0</v>
          </cell>
          <cell r="D845">
            <v>0</v>
          </cell>
          <cell r="E845">
            <v>0</v>
          </cell>
        </row>
        <row r="846">
          <cell r="A846" t="str">
            <v>69.K</v>
          </cell>
          <cell r="B846" t="str">
            <v>Surveillance, Research, Review, Evaluation (SRRE)</v>
          </cell>
          <cell r="C846">
            <v>0</v>
          </cell>
          <cell r="D846">
            <v>0</v>
          </cell>
          <cell r="E846">
            <v>0</v>
          </cell>
        </row>
        <row r="847">
          <cell r="A847">
            <v>70</v>
          </cell>
          <cell r="B847" t="str">
            <v xml:space="preserve"> DPMR Services: Reconstructive surgeries</v>
          </cell>
          <cell r="C847">
            <v>15761000</v>
          </cell>
          <cell r="D847">
            <v>7024071</v>
          </cell>
          <cell r="E847">
            <v>0.44566150624960343</v>
          </cell>
        </row>
        <row r="848">
          <cell r="A848" t="str">
            <v>70.A</v>
          </cell>
          <cell r="B848" t="str">
            <v>DBT</v>
          </cell>
          <cell r="C848">
            <v>4320000</v>
          </cell>
          <cell r="D848">
            <v>1537100</v>
          </cell>
          <cell r="E848">
            <v>0.3558101851851852</v>
          </cell>
        </row>
        <row r="849">
          <cell r="A849" t="str">
            <v>70.B</v>
          </cell>
          <cell r="B849" t="str">
            <v>Infrastructure - Civil works (I&amp;C)</v>
          </cell>
          <cell r="C849">
            <v>0</v>
          </cell>
          <cell r="D849">
            <v>0</v>
          </cell>
          <cell r="E849">
            <v>0</v>
          </cell>
        </row>
        <row r="850">
          <cell r="A850" t="str">
            <v>70.C</v>
          </cell>
          <cell r="B850" t="str">
            <v>Equipment (Including Furniture, Excluding Computers)</v>
          </cell>
          <cell r="C850">
            <v>9766000</v>
          </cell>
          <cell r="D850">
            <v>5486971</v>
          </cell>
          <cell r="E850">
            <v>0.56184425558058571</v>
          </cell>
        </row>
        <row r="851">
          <cell r="A851" t="str">
            <v>70.D</v>
          </cell>
          <cell r="B851" t="str">
            <v xml:space="preserve">Drugs and supplies </v>
          </cell>
          <cell r="C851">
            <v>0</v>
          </cell>
          <cell r="D851">
            <v>0</v>
          </cell>
          <cell r="E851">
            <v>0</v>
          </cell>
        </row>
        <row r="852">
          <cell r="A852" t="str">
            <v>70.E</v>
          </cell>
          <cell r="B852" t="str">
            <v>Diagnostics (Consumables, PPP, Sample Transport)</v>
          </cell>
          <cell r="C852">
            <v>0</v>
          </cell>
          <cell r="D852">
            <v>0</v>
          </cell>
          <cell r="E852">
            <v>0</v>
          </cell>
        </row>
        <row r="853">
          <cell r="A853" t="str">
            <v>70.F</v>
          </cell>
          <cell r="B853" t="str">
            <v>Capacity building incl. training</v>
          </cell>
          <cell r="C853">
            <v>0</v>
          </cell>
          <cell r="D853">
            <v>0</v>
          </cell>
          <cell r="E853">
            <v>0</v>
          </cell>
        </row>
        <row r="854">
          <cell r="A854" t="str">
            <v>70.G</v>
          </cell>
          <cell r="B854" t="str">
            <v>ASHA incentives</v>
          </cell>
          <cell r="C854">
            <v>0</v>
          </cell>
          <cell r="D854">
            <v>0</v>
          </cell>
          <cell r="E854">
            <v>0</v>
          </cell>
        </row>
        <row r="855">
          <cell r="A855" t="str">
            <v>70.H</v>
          </cell>
          <cell r="B855" t="str">
            <v>Others including operating costs(OOC)</v>
          </cell>
          <cell r="C855">
            <v>1675000</v>
          </cell>
          <cell r="D855">
            <v>0</v>
          </cell>
          <cell r="E855">
            <v>0</v>
          </cell>
        </row>
        <row r="856">
          <cell r="A856" t="str">
            <v>70.I</v>
          </cell>
          <cell r="B856" t="str">
            <v xml:space="preserve">IEC &amp; Printing </v>
          </cell>
          <cell r="C856">
            <v>0</v>
          </cell>
          <cell r="D856">
            <v>0</v>
          </cell>
          <cell r="E856">
            <v>0</v>
          </cell>
        </row>
        <row r="857">
          <cell r="A857" t="str">
            <v>70.J</v>
          </cell>
          <cell r="B857" t="str">
            <v>Planning &amp; M&amp;E</v>
          </cell>
          <cell r="C857">
            <v>0</v>
          </cell>
          <cell r="D857">
            <v>0</v>
          </cell>
          <cell r="E857">
            <v>0</v>
          </cell>
        </row>
        <row r="858">
          <cell r="A858" t="str">
            <v>70.K</v>
          </cell>
          <cell r="B858" t="str">
            <v>Surveillance, Research, Review, Evaluation (SRRE)</v>
          </cell>
          <cell r="C858">
            <v>0</v>
          </cell>
          <cell r="D858">
            <v>0</v>
          </cell>
          <cell r="E858">
            <v>0</v>
          </cell>
        </row>
        <row r="859">
          <cell r="A859">
            <v>71</v>
          </cell>
          <cell r="B859" t="str">
            <v>District Awards</v>
          </cell>
          <cell r="C859">
            <v>0</v>
          </cell>
          <cell r="D859">
            <v>0</v>
          </cell>
          <cell r="E859">
            <v>0</v>
          </cell>
        </row>
        <row r="860">
          <cell r="A860" t="str">
            <v>71.A</v>
          </cell>
          <cell r="B860" t="str">
            <v>DBT</v>
          </cell>
          <cell r="C860">
            <v>0</v>
          </cell>
          <cell r="D860">
            <v>0</v>
          </cell>
          <cell r="E860">
            <v>0</v>
          </cell>
        </row>
        <row r="861">
          <cell r="A861" t="str">
            <v>71.B</v>
          </cell>
          <cell r="B861" t="str">
            <v>Infrastructure - Civil works (I&amp;C)</v>
          </cell>
          <cell r="C861">
            <v>0</v>
          </cell>
          <cell r="D861">
            <v>0</v>
          </cell>
          <cell r="E861">
            <v>0</v>
          </cell>
        </row>
        <row r="862">
          <cell r="A862" t="str">
            <v>71.C</v>
          </cell>
          <cell r="B862" t="str">
            <v>Equipment (Including Furniture, Excluding Computers)</v>
          </cell>
          <cell r="C862">
            <v>0</v>
          </cell>
          <cell r="D862">
            <v>0</v>
          </cell>
          <cell r="E862">
            <v>0</v>
          </cell>
        </row>
        <row r="863">
          <cell r="A863" t="str">
            <v>71.D</v>
          </cell>
          <cell r="B863" t="str">
            <v xml:space="preserve">Drugs and supplies </v>
          </cell>
          <cell r="C863">
            <v>0</v>
          </cell>
          <cell r="D863">
            <v>0</v>
          </cell>
          <cell r="E863">
            <v>0</v>
          </cell>
        </row>
        <row r="864">
          <cell r="A864" t="str">
            <v>71.E</v>
          </cell>
          <cell r="B864" t="str">
            <v>Diagnostics (Consumables, PPP, Sample Transport)</v>
          </cell>
          <cell r="C864">
            <v>0</v>
          </cell>
          <cell r="D864">
            <v>0</v>
          </cell>
          <cell r="E864">
            <v>0</v>
          </cell>
        </row>
        <row r="865">
          <cell r="A865" t="str">
            <v>71.F</v>
          </cell>
          <cell r="B865" t="str">
            <v>Capacity building incl. training</v>
          </cell>
          <cell r="C865">
            <v>0</v>
          </cell>
          <cell r="D865">
            <v>0</v>
          </cell>
          <cell r="E865">
            <v>0</v>
          </cell>
        </row>
        <row r="866">
          <cell r="A866" t="str">
            <v>71.G</v>
          </cell>
          <cell r="B866" t="str">
            <v>ASHA incentives</v>
          </cell>
          <cell r="C866">
            <v>0</v>
          </cell>
          <cell r="D866">
            <v>0</v>
          </cell>
          <cell r="E866">
            <v>0</v>
          </cell>
        </row>
        <row r="867">
          <cell r="A867" t="str">
            <v>71.H</v>
          </cell>
          <cell r="B867" t="str">
            <v>Others including operating costs(OOC)</v>
          </cell>
          <cell r="C867">
            <v>0</v>
          </cell>
          <cell r="D867">
            <v>0</v>
          </cell>
          <cell r="E867">
            <v>0</v>
          </cell>
        </row>
        <row r="868">
          <cell r="A868" t="str">
            <v>71.I</v>
          </cell>
          <cell r="B868" t="str">
            <v xml:space="preserve">IEC &amp; Printing </v>
          </cell>
          <cell r="C868">
            <v>0</v>
          </cell>
          <cell r="D868">
            <v>0</v>
          </cell>
          <cell r="E868">
            <v>0</v>
          </cell>
        </row>
        <row r="869">
          <cell r="A869" t="str">
            <v>71.J</v>
          </cell>
          <cell r="B869" t="str">
            <v>Planning &amp; M&amp;E</v>
          </cell>
          <cell r="C869">
            <v>0</v>
          </cell>
          <cell r="D869">
            <v>0</v>
          </cell>
          <cell r="E869">
            <v>0</v>
          </cell>
        </row>
        <row r="870">
          <cell r="A870" t="str">
            <v>71.K</v>
          </cell>
          <cell r="B870" t="str">
            <v>Surveillance, Research, Review, Evaluation (SRRE)</v>
          </cell>
          <cell r="C870">
            <v>0</v>
          </cell>
          <cell r="D870">
            <v>0</v>
          </cell>
          <cell r="E870">
            <v>0</v>
          </cell>
        </row>
        <row r="871">
          <cell r="A871">
            <v>72</v>
          </cell>
          <cell r="B871" t="str">
            <v>Other NLEP Components</v>
          </cell>
          <cell r="C871">
            <v>12614000</v>
          </cell>
          <cell r="D871">
            <v>5204476</v>
          </cell>
          <cell r="E871">
            <v>0.41259521166957347</v>
          </cell>
        </row>
        <row r="872">
          <cell r="A872" t="str">
            <v>72.A</v>
          </cell>
          <cell r="B872" t="str">
            <v>DBT</v>
          </cell>
          <cell r="C872">
            <v>0</v>
          </cell>
          <cell r="D872">
            <v>0</v>
          </cell>
          <cell r="E872">
            <v>0</v>
          </cell>
        </row>
        <row r="873">
          <cell r="A873" t="str">
            <v>72.B</v>
          </cell>
          <cell r="B873" t="str">
            <v>Infrastructure - Civil works (I&amp;C)</v>
          </cell>
          <cell r="C873">
            <v>0</v>
          </cell>
          <cell r="D873">
            <v>0</v>
          </cell>
          <cell r="E873">
            <v>0</v>
          </cell>
        </row>
        <row r="874">
          <cell r="A874" t="str">
            <v>72.C</v>
          </cell>
          <cell r="B874" t="str">
            <v>Equipment (Including Furniture, Excluding Computers)</v>
          </cell>
          <cell r="C874">
            <v>0</v>
          </cell>
          <cell r="D874">
            <v>0</v>
          </cell>
          <cell r="E874">
            <v>0</v>
          </cell>
        </row>
        <row r="875">
          <cell r="A875" t="str">
            <v>72.D</v>
          </cell>
          <cell r="B875" t="str">
            <v xml:space="preserve">Drugs and supplies </v>
          </cell>
          <cell r="C875">
            <v>0</v>
          </cell>
          <cell r="D875">
            <v>0</v>
          </cell>
          <cell r="E875">
            <v>0</v>
          </cell>
        </row>
        <row r="876">
          <cell r="A876" t="str">
            <v>72.E</v>
          </cell>
          <cell r="B876" t="str">
            <v>Diagnostics (Consumables, PPP, Sample Transport)</v>
          </cell>
          <cell r="C876">
            <v>0</v>
          </cell>
          <cell r="D876">
            <v>0</v>
          </cell>
          <cell r="E876">
            <v>0</v>
          </cell>
        </row>
        <row r="877">
          <cell r="A877" t="str">
            <v>72.F</v>
          </cell>
          <cell r="B877" t="str">
            <v>Capacity building incl. training</v>
          </cell>
          <cell r="C877">
            <v>2443000</v>
          </cell>
          <cell r="D877">
            <v>1047308</v>
          </cell>
          <cell r="E877">
            <v>0.42869750306999593</v>
          </cell>
        </row>
        <row r="878">
          <cell r="A878" t="str">
            <v>72.G</v>
          </cell>
          <cell r="B878" t="str">
            <v>ASHA incentives</v>
          </cell>
          <cell r="C878">
            <v>0</v>
          </cell>
          <cell r="D878">
            <v>56656</v>
          </cell>
          <cell r="E878" t="str">
            <v>Without Budget</v>
          </cell>
        </row>
        <row r="879">
          <cell r="A879" t="str">
            <v>72.H</v>
          </cell>
          <cell r="B879" t="str">
            <v>Others including operating costs(OOC)</v>
          </cell>
          <cell r="C879">
            <v>0</v>
          </cell>
          <cell r="D879">
            <v>0</v>
          </cell>
          <cell r="E879">
            <v>0</v>
          </cell>
        </row>
        <row r="880">
          <cell r="A880" t="str">
            <v>72.I</v>
          </cell>
          <cell r="B880" t="str">
            <v xml:space="preserve">IEC &amp; Printing </v>
          </cell>
          <cell r="C880">
            <v>3882000</v>
          </cell>
          <cell r="D880">
            <v>1508339</v>
          </cell>
          <cell r="E880">
            <v>0.38854688304997426</v>
          </cell>
        </row>
        <row r="881">
          <cell r="A881" t="str">
            <v>72.J</v>
          </cell>
          <cell r="B881" t="str">
            <v>Planning &amp; M&amp;E</v>
          </cell>
          <cell r="C881">
            <v>6289000</v>
          </cell>
          <cell r="D881">
            <v>2592173</v>
          </cell>
          <cell r="E881">
            <v>0.41217570360947686</v>
          </cell>
        </row>
        <row r="882">
          <cell r="A882" t="str">
            <v>72.K</v>
          </cell>
          <cell r="B882" t="str">
            <v>Surveillance, Research, Review, Evaluation (SRRE)</v>
          </cell>
          <cell r="C882">
            <v>0</v>
          </cell>
          <cell r="D882">
            <v>0</v>
          </cell>
          <cell r="E882">
            <v>0</v>
          </cell>
        </row>
        <row r="883">
          <cell r="A883">
            <v>0</v>
          </cell>
          <cell r="B883" t="str">
            <v>National Tuberculosis Elimination Programme (NTEP) (Excluding Planning &amp; M&amp;E)</v>
          </cell>
          <cell r="C883">
            <v>3543466000</v>
          </cell>
          <cell r="D883">
            <v>1611018977</v>
          </cell>
          <cell r="E883">
            <v>0.45464496540957355</v>
          </cell>
        </row>
        <row r="884">
          <cell r="A884">
            <v>73</v>
          </cell>
          <cell r="B884" t="str">
            <v>Drug Sensitive TB (DSTB)</v>
          </cell>
          <cell r="C884">
            <v>1299484000</v>
          </cell>
          <cell r="D884">
            <v>270693808</v>
          </cell>
          <cell r="E884">
            <v>0.20830868867950664</v>
          </cell>
        </row>
        <row r="885">
          <cell r="A885" t="str">
            <v>73.A</v>
          </cell>
          <cell r="B885" t="str">
            <v>DBT</v>
          </cell>
          <cell r="C885">
            <v>30000000</v>
          </cell>
          <cell r="D885">
            <v>8170910</v>
          </cell>
          <cell r="E885">
            <v>0.27236366666666667</v>
          </cell>
        </row>
        <row r="886">
          <cell r="A886" t="str">
            <v>73.B</v>
          </cell>
          <cell r="B886" t="str">
            <v>Infrastructure - Civil works (I&amp;C)</v>
          </cell>
          <cell r="C886">
            <v>225078000.00000003</v>
          </cell>
          <cell r="D886">
            <v>129986650</v>
          </cell>
          <cell r="E886">
            <v>0.5775182381218954</v>
          </cell>
        </row>
        <row r="887">
          <cell r="A887" t="str">
            <v>73.C</v>
          </cell>
          <cell r="B887" t="str">
            <v>Equipment (Including Furniture, Excluding Computers)</v>
          </cell>
          <cell r="C887">
            <v>57140500</v>
          </cell>
          <cell r="D887">
            <v>10635644</v>
          </cell>
          <cell r="E887">
            <v>0.1861314479222268</v>
          </cell>
        </row>
        <row r="888">
          <cell r="A888" t="str">
            <v>73.D</v>
          </cell>
          <cell r="B888" t="str">
            <v xml:space="preserve">Drugs and supplies </v>
          </cell>
          <cell r="C888">
            <v>261560000</v>
          </cell>
          <cell r="D888">
            <v>17842978</v>
          </cell>
          <cell r="E888">
            <v>6.8217533261966667E-2</v>
          </cell>
        </row>
        <row r="889">
          <cell r="A889" t="str">
            <v>73.E</v>
          </cell>
          <cell r="B889" t="str">
            <v>Diagnostics (Consumables, PPP, Sample Transport)</v>
          </cell>
          <cell r="C889">
            <v>268970000</v>
          </cell>
          <cell r="D889">
            <v>20945013</v>
          </cell>
          <cell r="E889">
            <v>7.7871186377662938E-2</v>
          </cell>
        </row>
        <row r="890">
          <cell r="A890" t="str">
            <v>73.F</v>
          </cell>
          <cell r="B890" t="str">
            <v>Capacity building incl. training</v>
          </cell>
          <cell r="C890">
            <v>29924500</v>
          </cell>
          <cell r="D890">
            <v>6674379</v>
          </cell>
          <cell r="E890">
            <v>0.22304061889087537</v>
          </cell>
        </row>
        <row r="891">
          <cell r="A891" t="str">
            <v>73.G</v>
          </cell>
          <cell r="B891" t="str">
            <v>ASHA incentives</v>
          </cell>
          <cell r="C891">
            <v>82500000</v>
          </cell>
          <cell r="D891">
            <v>16593520</v>
          </cell>
          <cell r="E891">
            <v>0.20113357575757576</v>
          </cell>
        </row>
        <row r="892">
          <cell r="A892" t="str">
            <v>73.H</v>
          </cell>
          <cell r="B892" t="str">
            <v>Others including operating costs(OOC)</v>
          </cell>
          <cell r="C892">
            <v>265300000</v>
          </cell>
          <cell r="D892">
            <v>21960495</v>
          </cell>
          <cell r="E892">
            <v>8.2776083678854126E-2</v>
          </cell>
        </row>
        <row r="893">
          <cell r="A893" t="str">
            <v>73.I</v>
          </cell>
          <cell r="B893" t="str">
            <v xml:space="preserve">IEC &amp; Printing </v>
          </cell>
          <cell r="C893">
            <v>0</v>
          </cell>
          <cell r="D893">
            <v>0</v>
          </cell>
          <cell r="E893">
            <v>0</v>
          </cell>
        </row>
        <row r="894">
          <cell r="A894" t="str">
            <v>73.J</v>
          </cell>
          <cell r="B894" t="str">
            <v>Planning &amp; M&amp;E</v>
          </cell>
          <cell r="C894">
            <v>63681000</v>
          </cell>
          <cell r="D894">
            <v>37815636</v>
          </cell>
          <cell r="E894">
            <v>0.59382917981815608</v>
          </cell>
        </row>
        <row r="895">
          <cell r="A895" t="str">
            <v>73.K</v>
          </cell>
          <cell r="B895" t="str">
            <v>Surveillance, Research, Review, Evaluation (SRRE)</v>
          </cell>
          <cell r="C895">
            <v>15330000.000000002</v>
          </cell>
          <cell r="D895">
            <v>68583</v>
          </cell>
          <cell r="E895">
            <v>4.4737769080234824E-3</v>
          </cell>
        </row>
        <row r="896">
          <cell r="A896">
            <v>74</v>
          </cell>
          <cell r="B896" t="str">
            <v>Nikshay Poshan Yojana</v>
          </cell>
          <cell r="C896">
            <v>628800000</v>
          </cell>
          <cell r="D896">
            <v>579803800</v>
          </cell>
          <cell r="E896">
            <v>0.92207983460559795</v>
          </cell>
        </row>
        <row r="897">
          <cell r="A897" t="str">
            <v>74.A</v>
          </cell>
          <cell r="B897" t="str">
            <v>DBT</v>
          </cell>
          <cell r="C897">
            <v>628800000</v>
          </cell>
          <cell r="D897">
            <v>579803800</v>
          </cell>
          <cell r="E897">
            <v>0.92207983460559795</v>
          </cell>
        </row>
        <row r="898">
          <cell r="A898" t="str">
            <v>74.B</v>
          </cell>
          <cell r="B898" t="str">
            <v>Infrastructure - Civil works (I&amp;C)</v>
          </cell>
          <cell r="C898">
            <v>0</v>
          </cell>
          <cell r="D898">
            <v>0</v>
          </cell>
          <cell r="E898">
            <v>0</v>
          </cell>
        </row>
        <row r="899">
          <cell r="A899" t="str">
            <v>74.C</v>
          </cell>
          <cell r="B899" t="str">
            <v>Equipment (Including Furniture, Excluding Computers)</v>
          </cell>
          <cell r="C899">
            <v>0</v>
          </cell>
          <cell r="D899">
            <v>0</v>
          </cell>
          <cell r="E899">
            <v>0</v>
          </cell>
        </row>
        <row r="900">
          <cell r="A900" t="str">
            <v>74.D</v>
          </cell>
          <cell r="B900" t="str">
            <v xml:space="preserve">Drugs and supplies </v>
          </cell>
          <cell r="C900">
            <v>0</v>
          </cell>
          <cell r="D900">
            <v>0</v>
          </cell>
          <cell r="E900">
            <v>0</v>
          </cell>
        </row>
        <row r="901">
          <cell r="A901" t="str">
            <v>74.E</v>
          </cell>
          <cell r="B901" t="str">
            <v>Diagnostics (Consumables, PPP, Sample Transport)</v>
          </cell>
          <cell r="C901">
            <v>0</v>
          </cell>
          <cell r="D901">
            <v>0</v>
          </cell>
          <cell r="E901">
            <v>0</v>
          </cell>
        </row>
        <row r="902">
          <cell r="A902" t="str">
            <v>74.F</v>
          </cell>
          <cell r="B902" t="str">
            <v>Capacity building incl. training</v>
          </cell>
          <cell r="C902">
            <v>0</v>
          </cell>
          <cell r="D902">
            <v>0</v>
          </cell>
          <cell r="E902">
            <v>0</v>
          </cell>
        </row>
        <row r="903">
          <cell r="A903" t="str">
            <v>74.G</v>
          </cell>
          <cell r="B903" t="str">
            <v>ASHA incentives</v>
          </cell>
          <cell r="C903">
            <v>0</v>
          </cell>
          <cell r="D903">
            <v>0</v>
          </cell>
          <cell r="E903">
            <v>0</v>
          </cell>
        </row>
        <row r="904">
          <cell r="A904" t="str">
            <v>74.H</v>
          </cell>
          <cell r="B904" t="str">
            <v>Others including operating costs(OOC)</v>
          </cell>
          <cell r="C904">
            <v>0</v>
          </cell>
          <cell r="D904">
            <v>0</v>
          </cell>
          <cell r="E904">
            <v>0</v>
          </cell>
        </row>
        <row r="905">
          <cell r="A905" t="str">
            <v>74.I</v>
          </cell>
          <cell r="B905" t="str">
            <v xml:space="preserve">IEC &amp; Printing </v>
          </cell>
          <cell r="C905">
            <v>0</v>
          </cell>
          <cell r="D905">
            <v>0</v>
          </cell>
          <cell r="E905">
            <v>0</v>
          </cell>
        </row>
        <row r="906">
          <cell r="A906" t="str">
            <v>74.J</v>
          </cell>
          <cell r="B906" t="str">
            <v>Planning &amp; M&amp;E</v>
          </cell>
          <cell r="C906">
            <v>0</v>
          </cell>
          <cell r="D906">
            <v>0</v>
          </cell>
          <cell r="E906">
            <v>0</v>
          </cell>
        </row>
        <row r="907">
          <cell r="A907" t="str">
            <v>74.K</v>
          </cell>
          <cell r="B907" t="str">
            <v>Surveillance, Research, Review, Evaluation (SRRE)</v>
          </cell>
          <cell r="C907">
            <v>0</v>
          </cell>
          <cell r="D907">
            <v>0</v>
          </cell>
          <cell r="E907">
            <v>0</v>
          </cell>
        </row>
        <row r="908">
          <cell r="A908">
            <v>75</v>
          </cell>
          <cell r="B908" t="str">
            <v>PPP</v>
          </cell>
          <cell r="C908">
            <v>487730000</v>
          </cell>
          <cell r="D908">
            <v>157925235</v>
          </cell>
          <cell r="E908">
            <v>0.32379643450269618</v>
          </cell>
        </row>
        <row r="909">
          <cell r="A909" t="str">
            <v>75.A</v>
          </cell>
          <cell r="B909" t="str">
            <v>DBT</v>
          </cell>
          <cell r="C909">
            <v>90000000</v>
          </cell>
          <cell r="D909">
            <v>42419916</v>
          </cell>
          <cell r="E909">
            <v>0.47133239999999998</v>
          </cell>
        </row>
        <row r="910">
          <cell r="A910" t="str">
            <v>75.B</v>
          </cell>
          <cell r="B910" t="str">
            <v>Infrastructure - Civil works (I&amp;C)</v>
          </cell>
          <cell r="C910">
            <v>0</v>
          </cell>
          <cell r="D910">
            <v>0</v>
          </cell>
          <cell r="E910">
            <v>0</v>
          </cell>
        </row>
        <row r="911">
          <cell r="A911" t="str">
            <v>75.C</v>
          </cell>
          <cell r="B911" t="str">
            <v>Equipment (Including Furniture, Excluding Computers)</v>
          </cell>
          <cell r="C911">
            <v>0</v>
          </cell>
          <cell r="D911">
            <v>0</v>
          </cell>
          <cell r="E911">
            <v>0</v>
          </cell>
        </row>
        <row r="912">
          <cell r="A912" t="str">
            <v>75.D</v>
          </cell>
          <cell r="B912" t="str">
            <v xml:space="preserve">Drugs and supplies </v>
          </cell>
          <cell r="C912">
            <v>0</v>
          </cell>
          <cell r="D912">
            <v>0</v>
          </cell>
          <cell r="E912">
            <v>0</v>
          </cell>
        </row>
        <row r="913">
          <cell r="A913" t="str">
            <v>75.E</v>
          </cell>
          <cell r="B913" t="str">
            <v>Diagnostics (Consumables, PPP, Sample Transport)</v>
          </cell>
          <cell r="C913">
            <v>0</v>
          </cell>
          <cell r="D913">
            <v>0</v>
          </cell>
          <cell r="E913">
            <v>0</v>
          </cell>
        </row>
        <row r="914">
          <cell r="A914" t="str">
            <v>75.F</v>
          </cell>
          <cell r="B914" t="str">
            <v>Capacity building incl. training</v>
          </cell>
          <cell r="C914">
            <v>0</v>
          </cell>
          <cell r="D914">
            <v>0</v>
          </cell>
          <cell r="E914">
            <v>0</v>
          </cell>
        </row>
        <row r="915">
          <cell r="A915" t="str">
            <v>75.G</v>
          </cell>
          <cell r="B915" t="str">
            <v>ASHA incentives</v>
          </cell>
          <cell r="C915">
            <v>0</v>
          </cell>
          <cell r="D915">
            <v>3841500</v>
          </cell>
          <cell r="E915" t="str">
            <v>Without Budget</v>
          </cell>
        </row>
        <row r="916">
          <cell r="A916" t="str">
            <v>75.H</v>
          </cell>
          <cell r="B916" t="str">
            <v>Others including operating costs(OOC)</v>
          </cell>
          <cell r="C916">
            <v>397730000</v>
          </cell>
          <cell r="D916">
            <v>111663819</v>
          </cell>
          <cell r="E916">
            <v>0.28075281975209315</v>
          </cell>
        </row>
        <row r="917">
          <cell r="A917" t="str">
            <v>75.I</v>
          </cell>
          <cell r="B917" t="str">
            <v xml:space="preserve">IEC &amp; Printing </v>
          </cell>
          <cell r="C917">
            <v>0</v>
          </cell>
          <cell r="D917">
            <v>0</v>
          </cell>
          <cell r="E917">
            <v>0</v>
          </cell>
        </row>
        <row r="918">
          <cell r="A918" t="str">
            <v>75.J</v>
          </cell>
          <cell r="B918" t="str">
            <v>Planning &amp; M&amp;E</v>
          </cell>
          <cell r="C918">
            <v>0</v>
          </cell>
          <cell r="D918">
            <v>0</v>
          </cell>
          <cell r="E918">
            <v>0</v>
          </cell>
        </row>
        <row r="919">
          <cell r="A919" t="str">
            <v>75.K</v>
          </cell>
          <cell r="B919" t="str">
            <v>Surveillance, Research, Review, Evaluation (SRRE)</v>
          </cell>
          <cell r="C919">
            <v>0</v>
          </cell>
          <cell r="D919">
            <v>0</v>
          </cell>
          <cell r="E919">
            <v>0</v>
          </cell>
        </row>
        <row r="920">
          <cell r="A920">
            <v>76</v>
          </cell>
          <cell r="B920" t="str">
            <v>Latent TB Infection (LTBI)</v>
          </cell>
          <cell r="C920">
            <v>138953000</v>
          </cell>
          <cell r="D920">
            <v>882189</v>
          </cell>
          <cell r="E920">
            <v>6.3488301799889168E-3</v>
          </cell>
        </row>
        <row r="921">
          <cell r="A921" t="str">
            <v>76.A</v>
          </cell>
          <cell r="B921" t="str">
            <v>DBT</v>
          </cell>
          <cell r="C921">
            <v>7500000</v>
          </cell>
          <cell r="D921">
            <v>0</v>
          </cell>
          <cell r="E921">
            <v>0</v>
          </cell>
        </row>
        <row r="922">
          <cell r="A922" t="str">
            <v>76.B</v>
          </cell>
          <cell r="B922" t="str">
            <v>Infrastructure - Civil works (I&amp;C)</v>
          </cell>
          <cell r="C922">
            <v>0</v>
          </cell>
          <cell r="D922">
            <v>0</v>
          </cell>
          <cell r="E922">
            <v>0</v>
          </cell>
        </row>
        <row r="923">
          <cell r="A923" t="str">
            <v>76.C</v>
          </cell>
          <cell r="B923" t="str">
            <v>Equipment (Including Furniture, Excluding Computers)</v>
          </cell>
          <cell r="C923">
            <v>37500000</v>
          </cell>
          <cell r="D923">
            <v>0</v>
          </cell>
          <cell r="E923">
            <v>0</v>
          </cell>
        </row>
        <row r="924">
          <cell r="A924" t="str">
            <v>76.D</v>
          </cell>
          <cell r="B924" t="str">
            <v xml:space="preserve">Drugs and supplies </v>
          </cell>
          <cell r="C924">
            <v>56250000</v>
          </cell>
          <cell r="D924">
            <v>30812</v>
          </cell>
          <cell r="E924">
            <v>5.4776888888888884E-4</v>
          </cell>
        </row>
        <row r="925">
          <cell r="A925" t="str">
            <v>76.E</v>
          </cell>
          <cell r="B925" t="str">
            <v>Diagnostics (Consumables, PPP, Sample Transport)</v>
          </cell>
          <cell r="C925">
            <v>0</v>
          </cell>
          <cell r="D925">
            <v>0</v>
          </cell>
          <cell r="E925">
            <v>0</v>
          </cell>
        </row>
        <row r="926">
          <cell r="A926" t="str">
            <v>76.F</v>
          </cell>
          <cell r="B926" t="str">
            <v>Capacity building incl. training</v>
          </cell>
          <cell r="C926">
            <v>7703000</v>
          </cell>
          <cell r="D926">
            <v>621777</v>
          </cell>
          <cell r="E926">
            <v>8.0718810852914449E-2</v>
          </cell>
        </row>
        <row r="927">
          <cell r="A927" t="str">
            <v>76.G</v>
          </cell>
          <cell r="B927" t="str">
            <v>ASHA incentives</v>
          </cell>
          <cell r="C927">
            <v>30000000</v>
          </cell>
          <cell r="D927">
            <v>229600</v>
          </cell>
          <cell r="E927">
            <v>7.6533333333333332E-3</v>
          </cell>
        </row>
        <row r="928">
          <cell r="A928" t="str">
            <v>76.H</v>
          </cell>
          <cell r="B928" t="str">
            <v>Others including operating costs(OOC)</v>
          </cell>
          <cell r="C928">
            <v>0</v>
          </cell>
          <cell r="D928">
            <v>0</v>
          </cell>
          <cell r="E928">
            <v>0</v>
          </cell>
        </row>
        <row r="929">
          <cell r="A929" t="str">
            <v>76.I</v>
          </cell>
          <cell r="B929" t="str">
            <v xml:space="preserve">IEC &amp; Printing </v>
          </cell>
          <cell r="C929">
            <v>0</v>
          </cell>
          <cell r="D929">
            <v>0</v>
          </cell>
          <cell r="E929">
            <v>0</v>
          </cell>
        </row>
        <row r="930">
          <cell r="A930" t="str">
            <v>76.J</v>
          </cell>
          <cell r="B930" t="str">
            <v>Planning &amp; M&amp;E</v>
          </cell>
          <cell r="C930">
            <v>0</v>
          </cell>
          <cell r="D930">
            <v>0</v>
          </cell>
          <cell r="E930">
            <v>0</v>
          </cell>
        </row>
        <row r="931">
          <cell r="A931" t="str">
            <v>76.K</v>
          </cell>
          <cell r="B931" t="str">
            <v>Surveillance, Research, Review, Evaluation (SRRE)</v>
          </cell>
          <cell r="C931">
            <v>0</v>
          </cell>
          <cell r="D931">
            <v>0</v>
          </cell>
          <cell r="E931">
            <v>0</v>
          </cell>
        </row>
        <row r="932">
          <cell r="A932">
            <v>77</v>
          </cell>
          <cell r="B932" t="str">
            <v>Drug Resistant TB(DRTB)</v>
          </cell>
          <cell r="C932">
            <v>973323000</v>
          </cell>
          <cell r="D932">
            <v>593474676</v>
          </cell>
          <cell r="E932">
            <v>0.60974072943925095</v>
          </cell>
        </row>
        <row r="933">
          <cell r="A933" t="str">
            <v>77.A</v>
          </cell>
          <cell r="B933" t="str">
            <v>DBT</v>
          </cell>
          <cell r="C933">
            <v>2500000</v>
          </cell>
          <cell r="D933">
            <v>2981462</v>
          </cell>
          <cell r="E933">
            <v>1.1925847999999999</v>
          </cell>
        </row>
        <row r="934">
          <cell r="A934" t="str">
            <v>77.B</v>
          </cell>
          <cell r="B934" t="str">
            <v>Infrastructure - Civil works (I&amp;C)</v>
          </cell>
          <cell r="C934">
            <v>3229999.9999999995</v>
          </cell>
          <cell r="D934">
            <v>134304</v>
          </cell>
          <cell r="E934">
            <v>4.1580185758513938E-2</v>
          </cell>
        </row>
        <row r="935">
          <cell r="A935" t="str">
            <v>77.C</v>
          </cell>
          <cell r="B935" t="str">
            <v>Equipment (Including Furniture, Excluding Computers)</v>
          </cell>
          <cell r="C935">
            <v>345638000</v>
          </cell>
          <cell r="D935">
            <v>338000000</v>
          </cell>
          <cell r="E935">
            <v>0.97790173534160019</v>
          </cell>
        </row>
        <row r="936">
          <cell r="A936" t="str">
            <v>77.D</v>
          </cell>
          <cell r="B936" t="str">
            <v xml:space="preserve">Drugs and supplies </v>
          </cell>
          <cell r="C936">
            <v>216000000</v>
          </cell>
          <cell r="D936">
            <v>5101038</v>
          </cell>
          <cell r="E936">
            <v>2.3615916666666667E-2</v>
          </cell>
        </row>
        <row r="937">
          <cell r="A937" t="str">
            <v>77.E</v>
          </cell>
          <cell r="B937" t="str">
            <v>Diagnostics (Consumables, PPP, Sample Transport)</v>
          </cell>
          <cell r="C937">
            <v>383732000</v>
          </cell>
          <cell r="D937">
            <v>242221600</v>
          </cell>
          <cell r="E937">
            <v>0.63122595978443286</v>
          </cell>
        </row>
        <row r="938">
          <cell r="A938" t="str">
            <v>77.F</v>
          </cell>
          <cell r="B938" t="str">
            <v>Capacity building incl. training</v>
          </cell>
          <cell r="C938">
            <v>12047000</v>
          </cell>
          <cell r="D938">
            <v>796272</v>
          </cell>
          <cell r="E938">
            <v>6.6097119614841868E-2</v>
          </cell>
        </row>
        <row r="939">
          <cell r="A939" t="str">
            <v>77.G</v>
          </cell>
          <cell r="B939" t="str">
            <v>ASHA incentives</v>
          </cell>
          <cell r="C939">
            <v>10000000</v>
          </cell>
          <cell r="D939">
            <v>4236000</v>
          </cell>
          <cell r="E939">
            <v>0.42359999999999998</v>
          </cell>
        </row>
        <row r="940">
          <cell r="A940" t="str">
            <v>77.H</v>
          </cell>
          <cell r="B940" t="str">
            <v>Others including operating costs(OOC)</v>
          </cell>
          <cell r="C940">
            <v>0</v>
          </cell>
          <cell r="D940">
            <v>0</v>
          </cell>
          <cell r="E940">
            <v>0</v>
          </cell>
        </row>
        <row r="941">
          <cell r="A941" t="str">
            <v>77.I</v>
          </cell>
          <cell r="B941" t="str">
            <v xml:space="preserve">IEC &amp; Printing </v>
          </cell>
          <cell r="C941">
            <v>0</v>
          </cell>
          <cell r="D941">
            <v>0</v>
          </cell>
          <cell r="E941">
            <v>0</v>
          </cell>
        </row>
        <row r="942">
          <cell r="A942" t="str">
            <v>77.J</v>
          </cell>
          <cell r="B942" t="str">
            <v>Planning &amp; M&amp;E</v>
          </cell>
          <cell r="C942">
            <v>0</v>
          </cell>
          <cell r="D942">
            <v>0</v>
          </cell>
          <cell r="E942">
            <v>0</v>
          </cell>
        </row>
        <row r="943">
          <cell r="A943" t="str">
            <v>77.K</v>
          </cell>
          <cell r="B943" t="str">
            <v>Surveillance, Research, Review, Evaluation (SRRE)</v>
          </cell>
          <cell r="C943">
            <v>176000</v>
          </cell>
          <cell r="D943">
            <v>4000</v>
          </cell>
          <cell r="E943">
            <v>2.2727272727272728E-2</v>
          </cell>
        </row>
        <row r="944">
          <cell r="A944">
            <v>78</v>
          </cell>
          <cell r="B944" t="str">
            <v>TB Harega Desh Jeetega Campaign</v>
          </cell>
          <cell r="C944">
            <v>15176000</v>
          </cell>
          <cell r="D944">
            <v>8239269</v>
          </cell>
          <cell r="E944">
            <v>0.54291440432261462</v>
          </cell>
        </row>
        <row r="945">
          <cell r="A945" t="str">
            <v>78.A</v>
          </cell>
          <cell r="B945" t="str">
            <v>DBT</v>
          </cell>
          <cell r="C945">
            <v>0</v>
          </cell>
          <cell r="D945">
            <v>0</v>
          </cell>
          <cell r="E945">
            <v>0</v>
          </cell>
        </row>
        <row r="946">
          <cell r="A946" t="str">
            <v>78.B</v>
          </cell>
          <cell r="B946" t="str">
            <v>Infrastructure - Civil works (I&amp;C)</v>
          </cell>
          <cell r="C946">
            <v>0</v>
          </cell>
          <cell r="D946">
            <v>0</v>
          </cell>
          <cell r="E946">
            <v>0</v>
          </cell>
        </row>
        <row r="947">
          <cell r="A947" t="str">
            <v>78.C</v>
          </cell>
          <cell r="B947" t="str">
            <v>Equipment (Including Furniture, Excluding Computers)</v>
          </cell>
          <cell r="C947">
            <v>0</v>
          </cell>
          <cell r="D947">
            <v>0</v>
          </cell>
          <cell r="E947">
            <v>0</v>
          </cell>
        </row>
        <row r="948">
          <cell r="A948" t="str">
            <v>78.D</v>
          </cell>
          <cell r="B948" t="str">
            <v xml:space="preserve">Drugs and supplies </v>
          </cell>
          <cell r="C948">
            <v>0</v>
          </cell>
          <cell r="D948">
            <v>0</v>
          </cell>
          <cell r="E948">
            <v>0</v>
          </cell>
        </row>
        <row r="949">
          <cell r="A949" t="str">
            <v>78.E</v>
          </cell>
          <cell r="B949" t="str">
            <v>Diagnostics (Consumables, PPP, Sample Transport)</v>
          </cell>
          <cell r="C949">
            <v>0</v>
          </cell>
          <cell r="D949">
            <v>0</v>
          </cell>
          <cell r="E949">
            <v>0</v>
          </cell>
        </row>
        <row r="950">
          <cell r="A950" t="str">
            <v>78.F</v>
          </cell>
          <cell r="B950" t="str">
            <v>Capacity building incl. training</v>
          </cell>
          <cell r="C950">
            <v>0</v>
          </cell>
          <cell r="D950">
            <v>0</v>
          </cell>
          <cell r="E950">
            <v>0</v>
          </cell>
        </row>
        <row r="951">
          <cell r="A951" t="str">
            <v>78.G</v>
          </cell>
          <cell r="B951" t="str">
            <v>ASHA incentives</v>
          </cell>
          <cell r="C951">
            <v>0</v>
          </cell>
          <cell r="D951">
            <v>0</v>
          </cell>
          <cell r="E951">
            <v>0</v>
          </cell>
        </row>
        <row r="952">
          <cell r="A952" t="str">
            <v>78.H</v>
          </cell>
          <cell r="B952" t="str">
            <v>Others including operating costs(OOC)</v>
          </cell>
          <cell r="C952">
            <v>0</v>
          </cell>
          <cell r="D952">
            <v>0</v>
          </cell>
          <cell r="E952">
            <v>0</v>
          </cell>
        </row>
        <row r="953">
          <cell r="A953" t="str">
            <v>78.I</v>
          </cell>
          <cell r="B953" t="str">
            <v xml:space="preserve">IEC &amp; Printing </v>
          </cell>
          <cell r="C953">
            <v>15176000</v>
          </cell>
          <cell r="D953">
            <v>8239269</v>
          </cell>
          <cell r="E953">
            <v>0.54291440432261462</v>
          </cell>
        </row>
        <row r="954">
          <cell r="A954" t="str">
            <v>78.J</v>
          </cell>
          <cell r="B954" t="str">
            <v>Planning &amp; M&amp;E</v>
          </cell>
          <cell r="C954">
            <v>0</v>
          </cell>
          <cell r="D954">
            <v>0</v>
          </cell>
          <cell r="E954">
            <v>0</v>
          </cell>
        </row>
        <row r="955">
          <cell r="A955" t="str">
            <v>78.K</v>
          </cell>
          <cell r="B955" t="str">
            <v>Surveillance, Research, Review, Evaluation (SRRE)</v>
          </cell>
          <cell r="C955">
            <v>0</v>
          </cell>
          <cell r="D955">
            <v>0</v>
          </cell>
          <cell r="E955">
            <v>0</v>
          </cell>
        </row>
        <row r="956">
          <cell r="A956">
            <v>79</v>
          </cell>
          <cell r="B956" t="str">
            <v>State specific Initiatives and Innovations</v>
          </cell>
          <cell r="C956">
            <v>0</v>
          </cell>
          <cell r="D956">
            <v>0</v>
          </cell>
          <cell r="E956">
            <v>0</v>
          </cell>
        </row>
        <row r="957">
          <cell r="A957" t="str">
            <v>79.A</v>
          </cell>
          <cell r="B957" t="str">
            <v>DBT</v>
          </cell>
          <cell r="C957">
            <v>0</v>
          </cell>
          <cell r="D957">
            <v>0</v>
          </cell>
          <cell r="E957">
            <v>0</v>
          </cell>
        </row>
        <row r="958">
          <cell r="A958" t="str">
            <v>79.B</v>
          </cell>
          <cell r="B958" t="str">
            <v>Infrastructure - Civil works (I&amp;C)</v>
          </cell>
          <cell r="C958">
            <v>0</v>
          </cell>
          <cell r="D958">
            <v>0</v>
          </cell>
          <cell r="E958">
            <v>0</v>
          </cell>
        </row>
        <row r="959">
          <cell r="A959" t="str">
            <v>79.C</v>
          </cell>
          <cell r="B959" t="str">
            <v>Equipment (Including Furniture, Excluding Computers)</v>
          </cell>
          <cell r="C959">
            <v>0</v>
          </cell>
          <cell r="D959">
            <v>0</v>
          </cell>
          <cell r="E959">
            <v>0</v>
          </cell>
        </row>
        <row r="960">
          <cell r="A960" t="str">
            <v>79.D</v>
          </cell>
          <cell r="B960" t="str">
            <v xml:space="preserve">Drugs and supplies </v>
          </cell>
          <cell r="C960">
            <v>0</v>
          </cell>
          <cell r="D960">
            <v>0</v>
          </cell>
          <cell r="E960">
            <v>0</v>
          </cell>
        </row>
        <row r="961">
          <cell r="A961" t="str">
            <v>79.E</v>
          </cell>
          <cell r="B961" t="str">
            <v>Diagnostics (Consumables, PPP, Sample Transport)</v>
          </cell>
          <cell r="C961">
            <v>0</v>
          </cell>
          <cell r="D961">
            <v>0</v>
          </cell>
          <cell r="E961">
            <v>0</v>
          </cell>
        </row>
        <row r="962">
          <cell r="A962" t="str">
            <v>79.F</v>
          </cell>
          <cell r="B962" t="str">
            <v>Capacity building incl. training</v>
          </cell>
          <cell r="C962">
            <v>0</v>
          </cell>
          <cell r="D962">
            <v>0</v>
          </cell>
          <cell r="E962">
            <v>0</v>
          </cell>
        </row>
        <row r="963">
          <cell r="A963" t="str">
            <v>79.G</v>
          </cell>
          <cell r="B963" t="str">
            <v>ASHA incentives</v>
          </cell>
          <cell r="C963">
            <v>0</v>
          </cell>
          <cell r="D963">
            <v>0</v>
          </cell>
          <cell r="E963">
            <v>0</v>
          </cell>
        </row>
        <row r="964">
          <cell r="A964" t="str">
            <v>79.H</v>
          </cell>
          <cell r="B964" t="str">
            <v>Others including operating costs(OOC)</v>
          </cell>
          <cell r="C964">
            <v>0</v>
          </cell>
          <cell r="D964">
            <v>0</v>
          </cell>
          <cell r="E964">
            <v>0</v>
          </cell>
        </row>
        <row r="965">
          <cell r="A965" t="str">
            <v>79.I</v>
          </cell>
          <cell r="B965" t="str">
            <v xml:space="preserve">IEC &amp; Printing </v>
          </cell>
          <cell r="C965">
            <v>0</v>
          </cell>
          <cell r="D965">
            <v>0</v>
          </cell>
          <cell r="E965">
            <v>0</v>
          </cell>
        </row>
        <row r="966">
          <cell r="A966" t="str">
            <v>79.J</v>
          </cell>
          <cell r="B966" t="str">
            <v>Planning &amp; M&amp;E</v>
          </cell>
          <cell r="C966">
            <v>0</v>
          </cell>
          <cell r="D966">
            <v>0</v>
          </cell>
          <cell r="E966">
            <v>0</v>
          </cell>
        </row>
        <row r="967">
          <cell r="A967" t="str">
            <v>79.K</v>
          </cell>
          <cell r="B967" t="str">
            <v>Surveillance, Research, Review, Evaluation (SRRE)</v>
          </cell>
          <cell r="C967">
            <v>0</v>
          </cell>
          <cell r="D967">
            <v>0</v>
          </cell>
          <cell r="E967">
            <v>0</v>
          </cell>
        </row>
        <row r="968">
          <cell r="A968">
            <v>0</v>
          </cell>
          <cell r="B968" t="str">
            <v>National Viral Hepatitis Control Programme (NVHCP) (Excluding Planning &amp; M&amp;E)</v>
          </cell>
          <cell r="C968">
            <v>200039000</v>
          </cell>
          <cell r="D968">
            <v>8159190</v>
          </cell>
          <cell r="E968">
            <v>4.0787996340713562E-2</v>
          </cell>
        </row>
        <row r="969">
          <cell r="A969">
            <v>80</v>
          </cell>
          <cell r="B969" t="str">
            <v>Prevention</v>
          </cell>
          <cell r="C969">
            <v>2399000</v>
          </cell>
          <cell r="D969">
            <v>0</v>
          </cell>
          <cell r="E969">
            <v>0</v>
          </cell>
        </row>
        <row r="970">
          <cell r="A970" t="str">
            <v>80.A</v>
          </cell>
          <cell r="B970" t="str">
            <v>DBT</v>
          </cell>
          <cell r="C970">
            <v>0</v>
          </cell>
          <cell r="D970">
            <v>0</v>
          </cell>
          <cell r="E970">
            <v>0</v>
          </cell>
        </row>
        <row r="971">
          <cell r="A971" t="str">
            <v>80.B</v>
          </cell>
          <cell r="B971" t="str">
            <v>Infrastructure - Civil works (I&amp;C)</v>
          </cell>
          <cell r="C971">
            <v>0</v>
          </cell>
          <cell r="D971">
            <v>0</v>
          </cell>
          <cell r="E971">
            <v>0</v>
          </cell>
        </row>
        <row r="972">
          <cell r="A972" t="str">
            <v>80.C</v>
          </cell>
          <cell r="B972" t="str">
            <v>Equipment (Including Furniture, Excluding Computers)</v>
          </cell>
          <cell r="C972">
            <v>0</v>
          </cell>
          <cell r="D972">
            <v>0</v>
          </cell>
          <cell r="E972">
            <v>0</v>
          </cell>
        </row>
        <row r="973">
          <cell r="A973" t="str">
            <v>80.D</v>
          </cell>
          <cell r="B973" t="str">
            <v xml:space="preserve">Drugs and supplies </v>
          </cell>
          <cell r="C973">
            <v>1899000</v>
          </cell>
          <cell r="D973">
            <v>0</v>
          </cell>
          <cell r="E973">
            <v>0</v>
          </cell>
        </row>
        <row r="974">
          <cell r="A974" t="str">
            <v>80.E</v>
          </cell>
          <cell r="B974" t="str">
            <v>Diagnostics (Consumables, PPP, Sample Transport)</v>
          </cell>
          <cell r="C974">
            <v>0</v>
          </cell>
          <cell r="D974">
            <v>0</v>
          </cell>
          <cell r="E974">
            <v>0</v>
          </cell>
        </row>
        <row r="975">
          <cell r="A975" t="str">
            <v>80.F</v>
          </cell>
          <cell r="B975" t="str">
            <v>Capacity building incl. training</v>
          </cell>
          <cell r="C975">
            <v>0</v>
          </cell>
          <cell r="D975">
            <v>0</v>
          </cell>
          <cell r="E975">
            <v>0</v>
          </cell>
        </row>
        <row r="976">
          <cell r="A976" t="str">
            <v>80.G</v>
          </cell>
          <cell r="B976" t="str">
            <v>ASHA incentives</v>
          </cell>
          <cell r="C976">
            <v>0</v>
          </cell>
          <cell r="D976">
            <v>0</v>
          </cell>
          <cell r="E976">
            <v>0</v>
          </cell>
        </row>
        <row r="977">
          <cell r="A977" t="str">
            <v>80.H</v>
          </cell>
          <cell r="B977" t="str">
            <v>Others including operating costs(OOC)</v>
          </cell>
          <cell r="C977">
            <v>0</v>
          </cell>
          <cell r="D977">
            <v>0</v>
          </cell>
          <cell r="E977">
            <v>0</v>
          </cell>
        </row>
        <row r="978">
          <cell r="A978" t="str">
            <v>80.I</v>
          </cell>
          <cell r="B978" t="str">
            <v xml:space="preserve">IEC &amp; Printing </v>
          </cell>
          <cell r="C978">
            <v>500000</v>
          </cell>
          <cell r="D978">
            <v>0</v>
          </cell>
          <cell r="E978">
            <v>0</v>
          </cell>
        </row>
        <row r="979">
          <cell r="A979" t="str">
            <v>80.J</v>
          </cell>
          <cell r="B979" t="str">
            <v>Planning &amp; M&amp;E</v>
          </cell>
          <cell r="C979">
            <v>0</v>
          </cell>
          <cell r="D979">
            <v>0</v>
          </cell>
          <cell r="E979">
            <v>0</v>
          </cell>
        </row>
        <row r="980">
          <cell r="A980" t="str">
            <v>80.K</v>
          </cell>
          <cell r="B980" t="str">
            <v>Surveillance, Research, Review, Evaluation (SRRE)</v>
          </cell>
          <cell r="C980">
            <v>0</v>
          </cell>
          <cell r="D980">
            <v>0</v>
          </cell>
          <cell r="E980">
            <v>0</v>
          </cell>
        </row>
        <row r="981">
          <cell r="A981">
            <v>81</v>
          </cell>
          <cell r="B981" t="str">
            <v>Screening and Testing through facilities</v>
          </cell>
          <cell r="C981">
            <v>121895000</v>
          </cell>
          <cell r="D981">
            <v>7959983</v>
          </cell>
          <cell r="E981">
            <v>6.5301964805775464E-2</v>
          </cell>
        </row>
        <row r="982">
          <cell r="A982" t="str">
            <v>81.A</v>
          </cell>
          <cell r="B982" t="str">
            <v>DBT</v>
          </cell>
          <cell r="C982">
            <v>0</v>
          </cell>
          <cell r="D982">
            <v>0</v>
          </cell>
          <cell r="E982">
            <v>0</v>
          </cell>
        </row>
        <row r="983">
          <cell r="A983" t="str">
            <v>81.B</v>
          </cell>
          <cell r="B983" t="str">
            <v>Infrastructure - Civil works (I&amp;C)</v>
          </cell>
          <cell r="C983">
            <v>0</v>
          </cell>
          <cell r="D983">
            <v>0</v>
          </cell>
          <cell r="E983">
            <v>0</v>
          </cell>
        </row>
        <row r="984">
          <cell r="A984" t="str">
            <v>81.C</v>
          </cell>
          <cell r="B984" t="str">
            <v>Equipment (Including Furniture, Excluding Computers)</v>
          </cell>
          <cell r="C984">
            <v>0</v>
          </cell>
          <cell r="D984">
            <v>0</v>
          </cell>
          <cell r="E984">
            <v>0</v>
          </cell>
        </row>
        <row r="985">
          <cell r="A985" t="str">
            <v>81.D</v>
          </cell>
          <cell r="B985" t="str">
            <v xml:space="preserve">Drugs and supplies </v>
          </cell>
          <cell r="C985">
            <v>0</v>
          </cell>
          <cell r="D985">
            <v>0</v>
          </cell>
          <cell r="E985">
            <v>0</v>
          </cell>
        </row>
        <row r="986">
          <cell r="A986" t="str">
            <v>81.E</v>
          </cell>
          <cell r="B986" t="str">
            <v>Diagnostics (Consumables, PPP, Sample Transport)</v>
          </cell>
          <cell r="C986">
            <v>121295000</v>
          </cell>
          <cell r="D986">
            <v>7854443</v>
          </cell>
          <cell r="E986">
            <v>6.475487860175605E-2</v>
          </cell>
        </row>
        <row r="987">
          <cell r="A987" t="str">
            <v>81.F</v>
          </cell>
          <cell r="B987" t="str">
            <v>Capacity building incl. training</v>
          </cell>
          <cell r="C987">
            <v>500000</v>
          </cell>
          <cell r="D987">
            <v>105540</v>
          </cell>
          <cell r="E987">
            <v>0.21107999999999999</v>
          </cell>
        </row>
        <row r="988">
          <cell r="A988" t="str">
            <v>81.G</v>
          </cell>
          <cell r="B988" t="str">
            <v>ASHA incentives</v>
          </cell>
          <cell r="C988">
            <v>0</v>
          </cell>
          <cell r="D988">
            <v>0</v>
          </cell>
          <cell r="E988">
            <v>0</v>
          </cell>
        </row>
        <row r="989">
          <cell r="A989" t="str">
            <v>81.H</v>
          </cell>
          <cell r="B989" t="str">
            <v>Others including operating costs(OOC)</v>
          </cell>
          <cell r="C989">
            <v>100000</v>
          </cell>
          <cell r="D989">
            <v>0</v>
          </cell>
          <cell r="E989">
            <v>0</v>
          </cell>
        </row>
        <row r="990">
          <cell r="A990" t="str">
            <v>81.I</v>
          </cell>
          <cell r="B990" t="str">
            <v xml:space="preserve">IEC &amp; Printing </v>
          </cell>
          <cell r="C990">
            <v>0</v>
          </cell>
          <cell r="D990">
            <v>0</v>
          </cell>
          <cell r="E990">
            <v>0</v>
          </cell>
        </row>
        <row r="991">
          <cell r="A991" t="str">
            <v>81.J</v>
          </cell>
          <cell r="B991" t="str">
            <v>Planning &amp; M&amp;E</v>
          </cell>
          <cell r="C991">
            <v>0</v>
          </cell>
          <cell r="D991">
            <v>0</v>
          </cell>
          <cell r="E991">
            <v>0</v>
          </cell>
        </row>
        <row r="992">
          <cell r="A992" t="str">
            <v>81.K</v>
          </cell>
          <cell r="B992" t="str">
            <v>Surveillance, Research, Review, Evaluation (SRRE)</v>
          </cell>
          <cell r="C992">
            <v>0</v>
          </cell>
          <cell r="D992">
            <v>0</v>
          </cell>
          <cell r="E992">
            <v>0</v>
          </cell>
        </row>
        <row r="993">
          <cell r="A993">
            <v>82</v>
          </cell>
          <cell r="B993" t="str">
            <v>Screening and Testing through NGOs</v>
          </cell>
          <cell r="C993">
            <v>0</v>
          </cell>
          <cell r="D993">
            <v>0</v>
          </cell>
          <cell r="E993">
            <v>0</v>
          </cell>
        </row>
        <row r="994">
          <cell r="A994" t="str">
            <v>82.A</v>
          </cell>
          <cell r="B994" t="str">
            <v>DBT</v>
          </cell>
          <cell r="C994">
            <v>0</v>
          </cell>
          <cell r="D994">
            <v>0</v>
          </cell>
          <cell r="E994">
            <v>0</v>
          </cell>
        </row>
        <row r="995">
          <cell r="A995" t="str">
            <v>82.B</v>
          </cell>
          <cell r="B995" t="str">
            <v>Infrastructure - Civil works (I&amp;C)</v>
          </cell>
          <cell r="C995">
            <v>0</v>
          </cell>
          <cell r="D995">
            <v>0</v>
          </cell>
          <cell r="E995">
            <v>0</v>
          </cell>
        </row>
        <row r="996">
          <cell r="A996" t="str">
            <v>82.C</v>
          </cell>
          <cell r="B996" t="str">
            <v>Equipment (Including Furniture, Excluding Computers)</v>
          </cell>
          <cell r="C996">
            <v>0</v>
          </cell>
          <cell r="D996">
            <v>0</v>
          </cell>
          <cell r="E996">
            <v>0</v>
          </cell>
        </row>
        <row r="997">
          <cell r="A997" t="str">
            <v>82.D</v>
          </cell>
          <cell r="B997" t="str">
            <v xml:space="preserve">Drugs and supplies </v>
          </cell>
          <cell r="C997">
            <v>0</v>
          </cell>
          <cell r="D997">
            <v>0</v>
          </cell>
          <cell r="E997">
            <v>0</v>
          </cell>
        </row>
        <row r="998">
          <cell r="A998" t="str">
            <v>82.E</v>
          </cell>
          <cell r="B998" t="str">
            <v>Diagnostics (Consumables, PPP, Sample Transport)</v>
          </cell>
          <cell r="C998">
            <v>0</v>
          </cell>
          <cell r="D998">
            <v>0</v>
          </cell>
          <cell r="E998">
            <v>0</v>
          </cell>
        </row>
        <row r="999">
          <cell r="A999" t="str">
            <v>82.F</v>
          </cell>
          <cell r="B999" t="str">
            <v>Capacity building incl. training</v>
          </cell>
          <cell r="C999">
            <v>0</v>
          </cell>
          <cell r="D999">
            <v>0</v>
          </cell>
          <cell r="E999">
            <v>0</v>
          </cell>
        </row>
        <row r="1000">
          <cell r="A1000" t="str">
            <v>82.G</v>
          </cell>
          <cell r="B1000" t="str">
            <v>ASHA incentives</v>
          </cell>
          <cell r="C1000">
            <v>0</v>
          </cell>
          <cell r="D1000">
            <v>0</v>
          </cell>
          <cell r="E1000">
            <v>0</v>
          </cell>
        </row>
        <row r="1001">
          <cell r="A1001" t="str">
            <v>82.H</v>
          </cell>
          <cell r="B1001" t="str">
            <v>Others including operating costs(OOC)</v>
          </cell>
          <cell r="C1001">
            <v>0</v>
          </cell>
          <cell r="D1001">
            <v>0</v>
          </cell>
          <cell r="E1001">
            <v>0</v>
          </cell>
        </row>
        <row r="1002">
          <cell r="A1002" t="str">
            <v>82.I</v>
          </cell>
          <cell r="B1002" t="str">
            <v xml:space="preserve">IEC &amp; Printing </v>
          </cell>
          <cell r="C1002">
            <v>0</v>
          </cell>
          <cell r="D1002">
            <v>0</v>
          </cell>
          <cell r="E1002">
            <v>0</v>
          </cell>
        </row>
        <row r="1003">
          <cell r="A1003" t="str">
            <v>82.J</v>
          </cell>
          <cell r="B1003" t="str">
            <v>Planning &amp; M&amp;E</v>
          </cell>
          <cell r="C1003">
            <v>0</v>
          </cell>
          <cell r="D1003">
            <v>0</v>
          </cell>
          <cell r="E1003">
            <v>0</v>
          </cell>
        </row>
        <row r="1004">
          <cell r="A1004" t="str">
            <v>82.K</v>
          </cell>
          <cell r="B1004" t="str">
            <v>Surveillance, Research, Review, Evaluation (SRRE)</v>
          </cell>
          <cell r="C1004">
            <v>0</v>
          </cell>
          <cell r="D1004">
            <v>0</v>
          </cell>
          <cell r="E1004">
            <v>0</v>
          </cell>
        </row>
        <row r="1005">
          <cell r="A1005">
            <v>83</v>
          </cell>
          <cell r="B1005" t="str">
            <v>Treatment</v>
          </cell>
          <cell r="C1005">
            <v>75745000</v>
          </cell>
          <cell r="D1005">
            <v>199207</v>
          </cell>
          <cell r="E1005">
            <v>2.6299689748498249E-3</v>
          </cell>
        </row>
        <row r="1006">
          <cell r="A1006" t="str">
            <v>83.A</v>
          </cell>
          <cell r="B1006" t="str">
            <v>DBT</v>
          </cell>
          <cell r="C1006">
            <v>0</v>
          </cell>
          <cell r="D1006">
            <v>0</v>
          </cell>
          <cell r="E1006">
            <v>0</v>
          </cell>
        </row>
        <row r="1007">
          <cell r="A1007" t="str">
            <v>83.B</v>
          </cell>
          <cell r="B1007" t="str">
            <v>Infrastructure - Civil works (I&amp;C)</v>
          </cell>
          <cell r="C1007">
            <v>0</v>
          </cell>
          <cell r="D1007">
            <v>0</v>
          </cell>
          <cell r="E1007">
            <v>0</v>
          </cell>
        </row>
        <row r="1008">
          <cell r="A1008" t="str">
            <v>83.C</v>
          </cell>
          <cell r="B1008" t="str">
            <v>Equipment (Including Furniture, Excluding Computers)</v>
          </cell>
          <cell r="C1008">
            <v>0</v>
          </cell>
          <cell r="D1008">
            <v>0</v>
          </cell>
          <cell r="E1008">
            <v>0</v>
          </cell>
        </row>
        <row r="1009">
          <cell r="A1009" t="str">
            <v>83.D</v>
          </cell>
          <cell r="B1009" t="str">
            <v xml:space="preserve">Drugs and supplies </v>
          </cell>
          <cell r="C1009">
            <v>74200000</v>
          </cell>
          <cell r="D1009">
            <v>0</v>
          </cell>
          <cell r="E1009">
            <v>0</v>
          </cell>
        </row>
        <row r="1010">
          <cell r="A1010" t="str">
            <v>83.E</v>
          </cell>
          <cell r="B1010" t="str">
            <v>Diagnostics (Consumables, PPP, Sample Transport)</v>
          </cell>
          <cell r="C1010">
            <v>0</v>
          </cell>
          <cell r="D1010">
            <v>0</v>
          </cell>
          <cell r="E1010">
            <v>0</v>
          </cell>
        </row>
        <row r="1011">
          <cell r="A1011" t="str">
            <v>83.F</v>
          </cell>
          <cell r="B1011" t="str">
            <v>Capacity building incl. training</v>
          </cell>
          <cell r="C1011">
            <v>800000</v>
          </cell>
          <cell r="D1011">
            <v>80601</v>
          </cell>
          <cell r="E1011">
            <v>0.10075125</v>
          </cell>
        </row>
        <row r="1012">
          <cell r="A1012" t="str">
            <v>83.G</v>
          </cell>
          <cell r="B1012" t="str">
            <v>ASHA incentives</v>
          </cell>
          <cell r="C1012">
            <v>0</v>
          </cell>
          <cell r="D1012">
            <v>0</v>
          </cell>
          <cell r="E1012">
            <v>0</v>
          </cell>
        </row>
        <row r="1013">
          <cell r="A1013" t="str">
            <v>83.H</v>
          </cell>
          <cell r="B1013" t="str">
            <v>Others including operating costs(OOC)</v>
          </cell>
          <cell r="C1013">
            <v>745000</v>
          </cell>
          <cell r="D1013">
            <v>118606</v>
          </cell>
          <cell r="E1013">
            <v>0.15920268456375838</v>
          </cell>
        </row>
        <row r="1014">
          <cell r="A1014" t="str">
            <v>83.I</v>
          </cell>
          <cell r="B1014" t="str">
            <v xml:space="preserve">IEC &amp; Printing </v>
          </cell>
          <cell r="C1014">
            <v>0</v>
          </cell>
          <cell r="D1014">
            <v>0</v>
          </cell>
          <cell r="E1014">
            <v>0</v>
          </cell>
        </row>
        <row r="1015">
          <cell r="A1015" t="str">
            <v>83.J</v>
          </cell>
          <cell r="B1015" t="str">
            <v>Planning &amp; M&amp;E</v>
          </cell>
          <cell r="C1015">
            <v>0</v>
          </cell>
          <cell r="D1015">
            <v>0</v>
          </cell>
          <cell r="E1015">
            <v>0</v>
          </cell>
        </row>
        <row r="1016">
          <cell r="A1016" t="str">
            <v>83.K</v>
          </cell>
          <cell r="B1016" t="str">
            <v>Surveillance, Research, Review, Evaluation (SRRE)</v>
          </cell>
          <cell r="C1016">
            <v>0</v>
          </cell>
          <cell r="D1016">
            <v>0</v>
          </cell>
          <cell r="E1016">
            <v>0</v>
          </cell>
        </row>
        <row r="1017">
          <cell r="A1017">
            <v>84</v>
          </cell>
          <cell r="B1017" t="str">
            <v>Implementation of NRCP</v>
          </cell>
          <cell r="C1017">
            <v>27603000</v>
          </cell>
          <cell r="D1017">
            <v>3489343</v>
          </cell>
          <cell r="E1017">
            <v>0.12641173060899177</v>
          </cell>
        </row>
        <row r="1018">
          <cell r="A1018" t="str">
            <v>84.A</v>
          </cell>
          <cell r="B1018" t="str">
            <v>DBT</v>
          </cell>
          <cell r="C1018">
            <v>0</v>
          </cell>
          <cell r="D1018">
            <v>0</v>
          </cell>
          <cell r="E1018">
            <v>0</v>
          </cell>
        </row>
        <row r="1019">
          <cell r="A1019" t="str">
            <v>84.B</v>
          </cell>
          <cell r="B1019" t="str">
            <v>Infrastructure - Civil works (I&amp;C)</v>
          </cell>
          <cell r="C1019">
            <v>2660000</v>
          </cell>
          <cell r="D1019">
            <v>1930768</v>
          </cell>
          <cell r="E1019">
            <v>0.72585263157894742</v>
          </cell>
        </row>
        <row r="1020">
          <cell r="A1020" t="str">
            <v>84.C</v>
          </cell>
          <cell r="B1020" t="str">
            <v>Equipment (Including Furniture, Excluding Computers)</v>
          </cell>
          <cell r="C1020">
            <v>0</v>
          </cell>
          <cell r="D1020">
            <v>0</v>
          </cell>
          <cell r="E1020">
            <v>0</v>
          </cell>
        </row>
        <row r="1021">
          <cell r="A1021" t="str">
            <v>84.D</v>
          </cell>
          <cell r="B1021" t="str">
            <v xml:space="preserve">Drugs and supplies </v>
          </cell>
          <cell r="C1021">
            <v>20000000</v>
          </cell>
          <cell r="D1021">
            <v>0</v>
          </cell>
          <cell r="E1021">
            <v>0</v>
          </cell>
        </row>
        <row r="1022">
          <cell r="A1022" t="str">
            <v>84.E</v>
          </cell>
          <cell r="B1022" t="str">
            <v>Diagnostics (Consumables, PPP, Sample Transport)</v>
          </cell>
          <cell r="C1022">
            <v>0</v>
          </cell>
          <cell r="D1022">
            <v>0</v>
          </cell>
          <cell r="E1022">
            <v>0</v>
          </cell>
        </row>
        <row r="1023">
          <cell r="A1023" t="str">
            <v>84.F</v>
          </cell>
          <cell r="B1023" t="str">
            <v>Capacity building incl. training</v>
          </cell>
          <cell r="C1023">
            <v>943000</v>
          </cell>
          <cell r="D1023">
            <v>419953</v>
          </cell>
          <cell r="E1023">
            <v>0.44533722163308592</v>
          </cell>
        </row>
        <row r="1024">
          <cell r="A1024" t="str">
            <v>84.G</v>
          </cell>
          <cell r="B1024" t="str">
            <v>ASHA incentives</v>
          </cell>
          <cell r="C1024">
            <v>0</v>
          </cell>
          <cell r="D1024">
            <v>0</v>
          </cell>
          <cell r="E1024">
            <v>0</v>
          </cell>
        </row>
        <row r="1025">
          <cell r="A1025" t="str">
            <v>84.H</v>
          </cell>
          <cell r="B1025" t="str">
            <v>Others including operating costs(OOC)</v>
          </cell>
          <cell r="C1025">
            <v>2000000</v>
          </cell>
          <cell r="D1025">
            <v>708755</v>
          </cell>
          <cell r="E1025">
            <v>0.35437750000000001</v>
          </cell>
        </row>
        <row r="1026">
          <cell r="A1026" t="str">
            <v>84.I</v>
          </cell>
          <cell r="B1026" t="str">
            <v xml:space="preserve">IEC &amp; Printing </v>
          </cell>
          <cell r="C1026">
            <v>0</v>
          </cell>
          <cell r="D1026">
            <v>0</v>
          </cell>
          <cell r="E1026">
            <v>0</v>
          </cell>
        </row>
        <row r="1027">
          <cell r="A1027" t="str">
            <v>84.J</v>
          </cell>
          <cell r="B1027" t="str">
            <v>Planning &amp; M&amp;E</v>
          </cell>
          <cell r="C1027">
            <v>0</v>
          </cell>
          <cell r="D1027">
            <v>0</v>
          </cell>
          <cell r="E1027">
            <v>0</v>
          </cell>
        </row>
        <row r="1028">
          <cell r="A1028" t="str">
            <v>84.K</v>
          </cell>
          <cell r="B1028" t="str">
            <v>Surveillance, Research, Review, Evaluation (SRRE)</v>
          </cell>
          <cell r="C1028">
            <v>2000000</v>
          </cell>
          <cell r="D1028">
            <v>429867</v>
          </cell>
          <cell r="E1028">
            <v>0.2149335</v>
          </cell>
        </row>
        <row r="1029">
          <cell r="A1029">
            <v>85</v>
          </cell>
          <cell r="B1029" t="str">
            <v>Implementation of PPCL</v>
          </cell>
          <cell r="C1029">
            <v>0</v>
          </cell>
          <cell r="D1029">
            <v>0</v>
          </cell>
          <cell r="E1029">
            <v>0</v>
          </cell>
        </row>
        <row r="1030">
          <cell r="A1030" t="str">
            <v>85.A</v>
          </cell>
          <cell r="B1030" t="str">
            <v>DBT</v>
          </cell>
          <cell r="C1030">
            <v>0</v>
          </cell>
          <cell r="D1030">
            <v>0</v>
          </cell>
          <cell r="E1030">
            <v>0</v>
          </cell>
        </row>
        <row r="1031">
          <cell r="A1031" t="str">
            <v>85.B</v>
          </cell>
          <cell r="B1031" t="str">
            <v>Infrastructure - Civil works (I&amp;C)</v>
          </cell>
          <cell r="C1031">
            <v>0</v>
          </cell>
          <cell r="D1031">
            <v>0</v>
          </cell>
          <cell r="E1031">
            <v>0</v>
          </cell>
        </row>
        <row r="1032">
          <cell r="A1032" t="str">
            <v>85.C</v>
          </cell>
          <cell r="B1032" t="str">
            <v>Equipment (Including Furniture, Excluding Computers)</v>
          </cell>
          <cell r="C1032">
            <v>0</v>
          </cell>
          <cell r="D1032">
            <v>0</v>
          </cell>
          <cell r="E1032">
            <v>0</v>
          </cell>
        </row>
        <row r="1033">
          <cell r="A1033" t="str">
            <v>85.D</v>
          </cell>
          <cell r="B1033" t="str">
            <v xml:space="preserve">Drugs and supplies </v>
          </cell>
          <cell r="C1033">
            <v>0</v>
          </cell>
          <cell r="D1033">
            <v>0</v>
          </cell>
          <cell r="E1033">
            <v>0</v>
          </cell>
        </row>
        <row r="1034">
          <cell r="A1034" t="str">
            <v>85.E</v>
          </cell>
          <cell r="B1034" t="str">
            <v>Diagnostics (Consumables, PPP, Sample Transport)</v>
          </cell>
          <cell r="C1034">
            <v>0</v>
          </cell>
          <cell r="D1034">
            <v>0</v>
          </cell>
          <cell r="E1034">
            <v>0</v>
          </cell>
        </row>
        <row r="1035">
          <cell r="A1035" t="str">
            <v>85.F</v>
          </cell>
          <cell r="B1035" t="str">
            <v>Capacity building incl. training</v>
          </cell>
          <cell r="C1035">
            <v>0</v>
          </cell>
          <cell r="D1035">
            <v>0</v>
          </cell>
          <cell r="E1035">
            <v>0</v>
          </cell>
        </row>
        <row r="1036">
          <cell r="A1036" t="str">
            <v>85.G</v>
          </cell>
          <cell r="B1036" t="str">
            <v>ASHA incentives</v>
          </cell>
          <cell r="C1036">
            <v>0</v>
          </cell>
          <cell r="D1036">
            <v>0</v>
          </cell>
          <cell r="E1036">
            <v>0</v>
          </cell>
        </row>
        <row r="1037">
          <cell r="A1037" t="str">
            <v>85.H</v>
          </cell>
          <cell r="B1037" t="str">
            <v>Others including operating costs(OOC)</v>
          </cell>
          <cell r="C1037">
            <v>0</v>
          </cell>
          <cell r="D1037">
            <v>0</v>
          </cell>
          <cell r="E1037">
            <v>0</v>
          </cell>
        </row>
        <row r="1038">
          <cell r="A1038" t="str">
            <v>85.I</v>
          </cell>
          <cell r="B1038" t="str">
            <v xml:space="preserve">IEC &amp; Printing </v>
          </cell>
          <cell r="C1038">
            <v>0</v>
          </cell>
          <cell r="D1038">
            <v>0</v>
          </cell>
          <cell r="E1038">
            <v>0</v>
          </cell>
        </row>
        <row r="1039">
          <cell r="A1039" t="str">
            <v>85.J</v>
          </cell>
          <cell r="B1039" t="str">
            <v>Planning &amp; M&amp;E</v>
          </cell>
          <cell r="C1039">
            <v>0</v>
          </cell>
          <cell r="D1039">
            <v>0</v>
          </cell>
          <cell r="E1039">
            <v>0</v>
          </cell>
        </row>
        <row r="1040">
          <cell r="A1040" t="str">
            <v>85.K</v>
          </cell>
          <cell r="B1040" t="str">
            <v>Surveillance, Research, Review, Evaluation (SRRE)</v>
          </cell>
          <cell r="C1040">
            <v>0</v>
          </cell>
          <cell r="D1040">
            <v>0</v>
          </cell>
          <cell r="E1040">
            <v>0</v>
          </cell>
        </row>
        <row r="1041">
          <cell r="A1041">
            <v>86</v>
          </cell>
          <cell r="B1041" t="str">
            <v>Implementation of State specific Initiatives and Innovations</v>
          </cell>
          <cell r="C1041">
            <v>0</v>
          </cell>
          <cell r="D1041">
            <v>0</v>
          </cell>
          <cell r="E1041">
            <v>0</v>
          </cell>
        </row>
        <row r="1042">
          <cell r="A1042" t="str">
            <v>86.A</v>
          </cell>
          <cell r="B1042" t="str">
            <v>DBT</v>
          </cell>
          <cell r="C1042">
            <v>0</v>
          </cell>
          <cell r="D1042">
            <v>0</v>
          </cell>
          <cell r="E1042">
            <v>0</v>
          </cell>
        </row>
        <row r="1043">
          <cell r="A1043" t="str">
            <v>86.B</v>
          </cell>
          <cell r="B1043" t="str">
            <v>Infrastructure - Civil works (I&amp;C)</v>
          </cell>
          <cell r="C1043">
            <v>0</v>
          </cell>
          <cell r="D1043">
            <v>0</v>
          </cell>
          <cell r="E1043">
            <v>0</v>
          </cell>
        </row>
        <row r="1044">
          <cell r="A1044" t="str">
            <v>86.C</v>
          </cell>
          <cell r="B1044" t="str">
            <v>Equipment (Including Furniture, Excluding Computers)</v>
          </cell>
          <cell r="C1044">
            <v>0</v>
          </cell>
          <cell r="D1044">
            <v>0</v>
          </cell>
          <cell r="E1044">
            <v>0</v>
          </cell>
        </row>
        <row r="1045">
          <cell r="A1045" t="str">
            <v>86.D</v>
          </cell>
          <cell r="B1045" t="str">
            <v xml:space="preserve">Drugs and supplies </v>
          </cell>
          <cell r="C1045">
            <v>0</v>
          </cell>
          <cell r="D1045">
            <v>0</v>
          </cell>
          <cell r="E1045">
            <v>0</v>
          </cell>
        </row>
        <row r="1046">
          <cell r="A1046" t="str">
            <v>86.E</v>
          </cell>
          <cell r="B1046" t="str">
            <v>Diagnostics (Consumables, PPP, Sample Transport)</v>
          </cell>
          <cell r="C1046">
            <v>0</v>
          </cell>
          <cell r="D1046">
            <v>0</v>
          </cell>
          <cell r="E1046">
            <v>0</v>
          </cell>
        </row>
        <row r="1047">
          <cell r="A1047" t="str">
            <v>86.F</v>
          </cell>
          <cell r="B1047" t="str">
            <v>Capacity building incl. training</v>
          </cell>
          <cell r="C1047">
            <v>0</v>
          </cell>
          <cell r="D1047">
            <v>0</v>
          </cell>
          <cell r="E1047">
            <v>0</v>
          </cell>
        </row>
        <row r="1048">
          <cell r="A1048" t="str">
            <v>86.G</v>
          </cell>
          <cell r="B1048" t="str">
            <v>ASHA incentives</v>
          </cell>
          <cell r="C1048">
            <v>0</v>
          </cell>
          <cell r="D1048">
            <v>0</v>
          </cell>
          <cell r="E1048">
            <v>0</v>
          </cell>
        </row>
        <row r="1049">
          <cell r="A1049" t="str">
            <v>86.H</v>
          </cell>
          <cell r="B1049" t="str">
            <v>Others including operating costs(OOC)</v>
          </cell>
          <cell r="C1049">
            <v>0</v>
          </cell>
          <cell r="D1049">
            <v>0</v>
          </cell>
          <cell r="E1049">
            <v>0</v>
          </cell>
        </row>
        <row r="1050">
          <cell r="A1050" t="str">
            <v>86.I</v>
          </cell>
          <cell r="B1050" t="str">
            <v xml:space="preserve">IEC &amp; Printing </v>
          </cell>
          <cell r="C1050">
            <v>0</v>
          </cell>
          <cell r="D1050">
            <v>0</v>
          </cell>
          <cell r="E1050">
            <v>0</v>
          </cell>
        </row>
        <row r="1051">
          <cell r="A1051" t="str">
            <v>86.J</v>
          </cell>
          <cell r="B1051" t="str">
            <v>Planning &amp; M&amp;E</v>
          </cell>
          <cell r="C1051">
            <v>0</v>
          </cell>
          <cell r="D1051">
            <v>0</v>
          </cell>
          <cell r="E1051">
            <v>0</v>
          </cell>
        </row>
        <row r="1052">
          <cell r="A1052" t="str">
            <v>86.K</v>
          </cell>
          <cell r="B1052" t="str">
            <v>Surveillance, Research, Review, Evaluation (SRRE)</v>
          </cell>
          <cell r="C1052">
            <v>0</v>
          </cell>
          <cell r="D1052">
            <v>0</v>
          </cell>
          <cell r="E1052">
            <v>0</v>
          </cell>
        </row>
        <row r="1053">
          <cell r="A1053" t="str">
            <v>NCD</v>
          </cell>
          <cell r="B1053" t="str">
            <v>Non-Communicable Disease Control Programme (NCD)</v>
          </cell>
          <cell r="C1053">
            <v>2567039000</v>
          </cell>
          <cell r="D1053">
            <v>1465530529.9200001</v>
          </cell>
          <cell r="E1053">
            <v>0.57090310272652656</v>
          </cell>
        </row>
        <row r="1054">
          <cell r="A1054">
            <v>0</v>
          </cell>
          <cell r="B1054" t="str">
            <v>National Program for Control of Blindness and Vision Impairment (NPCB+VI) (Excluding Planning &amp; M&amp;E)</v>
          </cell>
          <cell r="C1054">
            <v>397800000</v>
          </cell>
          <cell r="D1054">
            <v>247682009</v>
          </cell>
          <cell r="E1054">
            <v>0.62262948466566115</v>
          </cell>
        </row>
        <row r="1055">
          <cell r="A1055">
            <v>87</v>
          </cell>
          <cell r="B1055" t="str">
            <v>Cataract Surgeries through facilities</v>
          </cell>
          <cell r="C1055">
            <v>25000000</v>
          </cell>
          <cell r="D1055">
            <v>10745052</v>
          </cell>
          <cell r="E1055">
            <v>0.42980207999999998</v>
          </cell>
        </row>
        <row r="1056">
          <cell r="A1056" t="str">
            <v>87.A</v>
          </cell>
          <cell r="B1056" t="str">
            <v>DBT</v>
          </cell>
          <cell r="C1056">
            <v>0</v>
          </cell>
          <cell r="D1056">
            <v>0</v>
          </cell>
          <cell r="E1056">
            <v>0</v>
          </cell>
        </row>
        <row r="1057">
          <cell r="A1057" t="str">
            <v>87.B</v>
          </cell>
          <cell r="B1057" t="str">
            <v>Infrastructure - Civil works (I&amp;C)</v>
          </cell>
          <cell r="C1057">
            <v>0</v>
          </cell>
          <cell r="D1057">
            <v>0</v>
          </cell>
          <cell r="E1057">
            <v>0</v>
          </cell>
        </row>
        <row r="1058">
          <cell r="A1058" t="str">
            <v>87.C</v>
          </cell>
          <cell r="B1058" t="str">
            <v>Equipment (Including Furniture, Excluding Computers)</v>
          </cell>
          <cell r="C1058">
            <v>0</v>
          </cell>
          <cell r="D1058">
            <v>0</v>
          </cell>
          <cell r="E1058">
            <v>0</v>
          </cell>
        </row>
        <row r="1059">
          <cell r="A1059" t="str">
            <v>87.D</v>
          </cell>
          <cell r="B1059" t="str">
            <v xml:space="preserve">Drugs and supplies </v>
          </cell>
          <cell r="C1059">
            <v>0</v>
          </cell>
          <cell r="D1059">
            <v>0</v>
          </cell>
          <cell r="E1059">
            <v>0</v>
          </cell>
        </row>
        <row r="1060">
          <cell r="A1060" t="str">
            <v>87.E</v>
          </cell>
          <cell r="B1060" t="str">
            <v>Diagnostics (Consumables, PPP, Sample Transport)</v>
          </cell>
          <cell r="C1060">
            <v>0</v>
          </cell>
          <cell r="D1060">
            <v>0</v>
          </cell>
          <cell r="E1060">
            <v>0</v>
          </cell>
        </row>
        <row r="1061">
          <cell r="A1061" t="str">
            <v>87.F</v>
          </cell>
          <cell r="B1061" t="str">
            <v>Capacity building incl. training</v>
          </cell>
          <cell r="C1061">
            <v>0</v>
          </cell>
          <cell r="D1061">
            <v>0</v>
          </cell>
          <cell r="E1061">
            <v>0</v>
          </cell>
        </row>
        <row r="1062">
          <cell r="A1062" t="str">
            <v>87.G</v>
          </cell>
          <cell r="B1062" t="str">
            <v>ASHA incentives</v>
          </cell>
          <cell r="C1062">
            <v>0</v>
          </cell>
          <cell r="D1062">
            <v>0</v>
          </cell>
          <cell r="E1062">
            <v>0</v>
          </cell>
        </row>
        <row r="1063">
          <cell r="A1063" t="str">
            <v>87.H</v>
          </cell>
          <cell r="B1063" t="str">
            <v>Others including operating costs(OOC)</v>
          </cell>
          <cell r="C1063">
            <v>25000000</v>
          </cell>
          <cell r="D1063">
            <v>10745052</v>
          </cell>
          <cell r="E1063">
            <v>0.42980207999999998</v>
          </cell>
        </row>
        <row r="1064">
          <cell r="A1064" t="str">
            <v>87.I</v>
          </cell>
          <cell r="B1064" t="str">
            <v xml:space="preserve">IEC &amp; Printing </v>
          </cell>
          <cell r="C1064">
            <v>0</v>
          </cell>
          <cell r="D1064">
            <v>0</v>
          </cell>
          <cell r="E1064">
            <v>0</v>
          </cell>
        </row>
        <row r="1065">
          <cell r="A1065" t="str">
            <v>87.J</v>
          </cell>
          <cell r="B1065" t="str">
            <v>Planning &amp; M&amp;E</v>
          </cell>
          <cell r="C1065">
            <v>0</v>
          </cell>
          <cell r="D1065">
            <v>0</v>
          </cell>
          <cell r="E1065">
            <v>0</v>
          </cell>
        </row>
        <row r="1066">
          <cell r="A1066" t="str">
            <v>87.K</v>
          </cell>
          <cell r="B1066" t="str">
            <v>Surveillance, Research, Review, Evaluation (SRRE)</v>
          </cell>
          <cell r="C1066">
            <v>0</v>
          </cell>
          <cell r="D1066">
            <v>0</v>
          </cell>
          <cell r="E1066">
            <v>0</v>
          </cell>
        </row>
        <row r="1067">
          <cell r="A1067">
            <v>88</v>
          </cell>
          <cell r="B1067" t="str">
            <v>Cataract Surgeries through NGOs</v>
          </cell>
          <cell r="C1067">
            <v>320000000</v>
          </cell>
          <cell r="D1067">
            <v>234224858</v>
          </cell>
          <cell r="E1067">
            <v>0.73195268125000001</v>
          </cell>
        </row>
        <row r="1068">
          <cell r="A1068" t="str">
            <v>88.A</v>
          </cell>
          <cell r="B1068" t="str">
            <v>DBT</v>
          </cell>
          <cell r="C1068">
            <v>0</v>
          </cell>
          <cell r="D1068">
            <v>0</v>
          </cell>
          <cell r="E1068">
            <v>0</v>
          </cell>
        </row>
        <row r="1069">
          <cell r="A1069" t="str">
            <v>88.B</v>
          </cell>
          <cell r="B1069" t="str">
            <v>Infrastructure - Civil works (I&amp;C)</v>
          </cell>
          <cell r="C1069">
            <v>0</v>
          </cell>
          <cell r="D1069">
            <v>0</v>
          </cell>
          <cell r="E1069">
            <v>0</v>
          </cell>
        </row>
        <row r="1070">
          <cell r="A1070" t="str">
            <v>88.C</v>
          </cell>
          <cell r="B1070" t="str">
            <v>Equipment (Including Furniture, Excluding Computers)</v>
          </cell>
          <cell r="C1070">
            <v>0</v>
          </cell>
          <cell r="D1070">
            <v>0</v>
          </cell>
          <cell r="E1070">
            <v>0</v>
          </cell>
        </row>
        <row r="1071">
          <cell r="A1071" t="str">
            <v>88.D</v>
          </cell>
          <cell r="B1071" t="str">
            <v xml:space="preserve">Drugs and supplies </v>
          </cell>
          <cell r="C1071">
            <v>0</v>
          </cell>
          <cell r="D1071">
            <v>0</v>
          </cell>
          <cell r="E1071">
            <v>0</v>
          </cell>
        </row>
        <row r="1072">
          <cell r="A1072" t="str">
            <v>88.E</v>
          </cell>
          <cell r="B1072" t="str">
            <v>Diagnostics (Consumables, PPP, Sample Transport)</v>
          </cell>
          <cell r="C1072">
            <v>0</v>
          </cell>
          <cell r="D1072">
            <v>0</v>
          </cell>
          <cell r="E1072">
            <v>0</v>
          </cell>
        </row>
        <row r="1073">
          <cell r="A1073" t="str">
            <v>88.F</v>
          </cell>
          <cell r="B1073" t="str">
            <v>Capacity building incl. training</v>
          </cell>
          <cell r="C1073">
            <v>0</v>
          </cell>
          <cell r="D1073">
            <v>0</v>
          </cell>
          <cell r="E1073">
            <v>0</v>
          </cell>
        </row>
        <row r="1074">
          <cell r="A1074" t="str">
            <v>88.G</v>
          </cell>
          <cell r="B1074" t="str">
            <v>ASHA incentives</v>
          </cell>
          <cell r="C1074">
            <v>0</v>
          </cell>
          <cell r="D1074">
            <v>0</v>
          </cell>
          <cell r="E1074">
            <v>0</v>
          </cell>
        </row>
        <row r="1075">
          <cell r="A1075" t="str">
            <v>88.H</v>
          </cell>
          <cell r="B1075" t="str">
            <v>Others including operating costs(OOC)</v>
          </cell>
          <cell r="C1075">
            <v>320000000</v>
          </cell>
          <cell r="D1075">
            <v>234224858</v>
          </cell>
          <cell r="E1075">
            <v>0.73195268125000001</v>
          </cell>
        </row>
        <row r="1076">
          <cell r="A1076" t="str">
            <v>88.I</v>
          </cell>
          <cell r="B1076" t="str">
            <v xml:space="preserve">IEC &amp; Printing </v>
          </cell>
          <cell r="C1076">
            <v>0</v>
          </cell>
          <cell r="D1076">
            <v>0</v>
          </cell>
          <cell r="E1076">
            <v>0</v>
          </cell>
        </row>
        <row r="1077">
          <cell r="A1077" t="str">
            <v>88.J</v>
          </cell>
          <cell r="B1077" t="str">
            <v>Planning &amp; M&amp;E</v>
          </cell>
          <cell r="C1077">
            <v>0</v>
          </cell>
          <cell r="D1077">
            <v>0</v>
          </cell>
          <cell r="E1077">
            <v>0</v>
          </cell>
        </row>
        <row r="1078">
          <cell r="A1078" t="str">
            <v>88.K</v>
          </cell>
          <cell r="B1078" t="str">
            <v>Surveillance, Research, Review, Evaluation (SRRE)</v>
          </cell>
          <cell r="C1078">
            <v>0</v>
          </cell>
          <cell r="D1078">
            <v>0</v>
          </cell>
          <cell r="E1078">
            <v>0</v>
          </cell>
        </row>
        <row r="1079">
          <cell r="A1079">
            <v>89</v>
          </cell>
          <cell r="B1079" t="str">
            <v>Other Ophthalmic Interventions through facilities</v>
          </cell>
          <cell r="C1079">
            <v>0</v>
          </cell>
          <cell r="D1079">
            <v>0</v>
          </cell>
          <cell r="E1079">
            <v>0</v>
          </cell>
        </row>
        <row r="1080">
          <cell r="A1080" t="str">
            <v>89.A</v>
          </cell>
          <cell r="B1080" t="str">
            <v>DBT</v>
          </cell>
          <cell r="C1080">
            <v>0</v>
          </cell>
          <cell r="D1080">
            <v>0</v>
          </cell>
          <cell r="E1080">
            <v>0</v>
          </cell>
        </row>
        <row r="1081">
          <cell r="A1081" t="str">
            <v>89.B</v>
          </cell>
          <cell r="B1081" t="str">
            <v>Infrastructure - Civil works (I&amp;C)</v>
          </cell>
          <cell r="C1081">
            <v>0</v>
          </cell>
          <cell r="D1081">
            <v>0</v>
          </cell>
          <cell r="E1081">
            <v>0</v>
          </cell>
        </row>
        <row r="1082">
          <cell r="A1082" t="str">
            <v>89.C</v>
          </cell>
          <cell r="B1082" t="str">
            <v>Equipment (Including Furniture, Excluding Computers)</v>
          </cell>
          <cell r="C1082">
            <v>0</v>
          </cell>
          <cell r="D1082">
            <v>0</v>
          </cell>
          <cell r="E1082">
            <v>0</v>
          </cell>
        </row>
        <row r="1083">
          <cell r="A1083" t="str">
            <v>89.D</v>
          </cell>
          <cell r="B1083" t="str">
            <v xml:space="preserve">Drugs and supplies </v>
          </cell>
          <cell r="C1083">
            <v>0</v>
          </cell>
          <cell r="D1083">
            <v>0</v>
          </cell>
          <cell r="E1083">
            <v>0</v>
          </cell>
        </row>
        <row r="1084">
          <cell r="A1084" t="str">
            <v>89.E</v>
          </cell>
          <cell r="B1084" t="str">
            <v>Diagnostics (Consumables, PPP, Sample Transport)</v>
          </cell>
          <cell r="C1084">
            <v>0</v>
          </cell>
          <cell r="D1084">
            <v>0</v>
          </cell>
          <cell r="E1084">
            <v>0</v>
          </cell>
        </row>
        <row r="1085">
          <cell r="A1085" t="str">
            <v>89.F</v>
          </cell>
          <cell r="B1085" t="str">
            <v>Capacity building incl. training</v>
          </cell>
          <cell r="C1085">
            <v>0</v>
          </cell>
          <cell r="D1085">
            <v>0</v>
          </cell>
          <cell r="E1085">
            <v>0</v>
          </cell>
        </row>
        <row r="1086">
          <cell r="A1086" t="str">
            <v>89.G</v>
          </cell>
          <cell r="B1086" t="str">
            <v>ASHA incentives</v>
          </cell>
          <cell r="C1086">
            <v>0</v>
          </cell>
          <cell r="D1086">
            <v>0</v>
          </cell>
          <cell r="E1086">
            <v>0</v>
          </cell>
        </row>
        <row r="1087">
          <cell r="A1087" t="str">
            <v>89.H</v>
          </cell>
          <cell r="B1087" t="str">
            <v>Others including operating costs(OOC)</v>
          </cell>
          <cell r="C1087">
            <v>0</v>
          </cell>
          <cell r="D1087">
            <v>0</v>
          </cell>
          <cell r="E1087">
            <v>0</v>
          </cell>
        </row>
        <row r="1088">
          <cell r="A1088" t="str">
            <v>89.I</v>
          </cell>
          <cell r="B1088" t="str">
            <v xml:space="preserve">IEC &amp; Printing </v>
          </cell>
          <cell r="C1088">
            <v>0</v>
          </cell>
          <cell r="D1088">
            <v>0</v>
          </cell>
          <cell r="E1088">
            <v>0</v>
          </cell>
        </row>
        <row r="1089">
          <cell r="A1089" t="str">
            <v>89.J</v>
          </cell>
          <cell r="B1089" t="str">
            <v>Planning &amp; M&amp;E</v>
          </cell>
          <cell r="C1089">
            <v>0</v>
          </cell>
          <cell r="D1089">
            <v>0</v>
          </cell>
          <cell r="E1089">
            <v>0</v>
          </cell>
        </row>
        <row r="1090">
          <cell r="A1090" t="str">
            <v>89.K</v>
          </cell>
          <cell r="B1090" t="str">
            <v>Surveillance, Research, Review, Evaluation (SRRE)</v>
          </cell>
          <cell r="C1090">
            <v>0</v>
          </cell>
          <cell r="D1090">
            <v>0</v>
          </cell>
          <cell r="E1090">
            <v>0</v>
          </cell>
        </row>
        <row r="1091">
          <cell r="A1091">
            <v>90</v>
          </cell>
          <cell r="B1091" t="str">
            <v>Other Ophthalmic Interventions through NGOs</v>
          </cell>
          <cell r="C1091">
            <v>0</v>
          </cell>
          <cell r="D1091">
            <v>0</v>
          </cell>
          <cell r="E1091">
            <v>0</v>
          </cell>
        </row>
        <row r="1092">
          <cell r="A1092" t="str">
            <v>90.A</v>
          </cell>
          <cell r="B1092" t="str">
            <v>DBT</v>
          </cell>
          <cell r="C1092">
            <v>0</v>
          </cell>
          <cell r="D1092">
            <v>0</v>
          </cell>
          <cell r="E1092">
            <v>0</v>
          </cell>
        </row>
        <row r="1093">
          <cell r="A1093" t="str">
            <v>90.B</v>
          </cell>
          <cell r="B1093" t="str">
            <v>Infrastructure - Civil works (I&amp;C)</v>
          </cell>
          <cell r="C1093">
            <v>0</v>
          </cell>
          <cell r="D1093">
            <v>0</v>
          </cell>
          <cell r="E1093">
            <v>0</v>
          </cell>
        </row>
        <row r="1094">
          <cell r="A1094" t="str">
            <v>90.C</v>
          </cell>
          <cell r="B1094" t="str">
            <v>Equipment (Including Furniture, Excluding Computers)</v>
          </cell>
          <cell r="C1094">
            <v>0</v>
          </cell>
          <cell r="D1094">
            <v>0</v>
          </cell>
          <cell r="E1094">
            <v>0</v>
          </cell>
        </row>
        <row r="1095">
          <cell r="A1095" t="str">
            <v>90.D</v>
          </cell>
          <cell r="B1095" t="str">
            <v xml:space="preserve">Drugs and supplies </v>
          </cell>
          <cell r="C1095">
            <v>0</v>
          </cell>
          <cell r="D1095">
            <v>0</v>
          </cell>
          <cell r="E1095">
            <v>0</v>
          </cell>
        </row>
        <row r="1096">
          <cell r="A1096" t="str">
            <v>90.E</v>
          </cell>
          <cell r="B1096" t="str">
            <v>Diagnostics (Consumables, PPP, Sample Transport)</v>
          </cell>
          <cell r="C1096">
            <v>0</v>
          </cell>
          <cell r="D1096">
            <v>0</v>
          </cell>
          <cell r="E1096">
            <v>0</v>
          </cell>
        </row>
        <row r="1097">
          <cell r="A1097" t="str">
            <v>90.F</v>
          </cell>
          <cell r="B1097" t="str">
            <v>Capacity building incl. training</v>
          </cell>
          <cell r="C1097">
            <v>0</v>
          </cell>
          <cell r="D1097">
            <v>0</v>
          </cell>
          <cell r="E1097">
            <v>0</v>
          </cell>
        </row>
        <row r="1098">
          <cell r="A1098" t="str">
            <v>90.G</v>
          </cell>
          <cell r="B1098" t="str">
            <v>ASHA incentives</v>
          </cell>
          <cell r="C1098">
            <v>0</v>
          </cell>
          <cell r="D1098">
            <v>0</v>
          </cell>
          <cell r="E1098">
            <v>0</v>
          </cell>
        </row>
        <row r="1099">
          <cell r="A1099" t="str">
            <v>90.H</v>
          </cell>
          <cell r="B1099" t="str">
            <v>Others including operating costs(OOC)</v>
          </cell>
          <cell r="C1099">
            <v>0</v>
          </cell>
          <cell r="D1099">
            <v>0</v>
          </cell>
          <cell r="E1099">
            <v>0</v>
          </cell>
        </row>
        <row r="1100">
          <cell r="A1100" t="str">
            <v>90.I</v>
          </cell>
          <cell r="B1100" t="str">
            <v xml:space="preserve">IEC &amp; Printing </v>
          </cell>
          <cell r="C1100">
            <v>0</v>
          </cell>
          <cell r="D1100">
            <v>0</v>
          </cell>
          <cell r="E1100">
            <v>0</v>
          </cell>
        </row>
        <row r="1101">
          <cell r="A1101" t="str">
            <v>90.J</v>
          </cell>
          <cell r="B1101" t="str">
            <v>Planning &amp; M&amp;E</v>
          </cell>
          <cell r="C1101">
            <v>0</v>
          </cell>
          <cell r="D1101">
            <v>0</v>
          </cell>
          <cell r="E1101">
            <v>0</v>
          </cell>
        </row>
        <row r="1102">
          <cell r="A1102" t="str">
            <v>90.K</v>
          </cell>
          <cell r="B1102" t="str">
            <v>Surveillance, Research, Review, Evaluation (SRRE)</v>
          </cell>
          <cell r="C1102">
            <v>0</v>
          </cell>
          <cell r="D1102">
            <v>0</v>
          </cell>
          <cell r="E1102">
            <v>0</v>
          </cell>
        </row>
        <row r="1103">
          <cell r="A1103">
            <v>91</v>
          </cell>
          <cell r="B1103" t="str">
            <v>Mobile Ophthalmic Units</v>
          </cell>
          <cell r="C1103">
            <v>0</v>
          </cell>
          <cell r="D1103">
            <v>0</v>
          </cell>
          <cell r="E1103">
            <v>0</v>
          </cell>
        </row>
        <row r="1104">
          <cell r="A1104" t="str">
            <v>91.A</v>
          </cell>
          <cell r="B1104" t="str">
            <v>DBT</v>
          </cell>
          <cell r="C1104">
            <v>0</v>
          </cell>
          <cell r="D1104">
            <v>0</v>
          </cell>
          <cell r="E1104">
            <v>0</v>
          </cell>
        </row>
        <row r="1105">
          <cell r="A1105" t="str">
            <v>91.B</v>
          </cell>
          <cell r="B1105" t="str">
            <v>Infrastructure - Civil works (I&amp;C)</v>
          </cell>
          <cell r="C1105">
            <v>0</v>
          </cell>
          <cell r="D1105">
            <v>0</v>
          </cell>
          <cell r="E1105">
            <v>0</v>
          </cell>
        </row>
        <row r="1106">
          <cell r="A1106" t="str">
            <v>91.C</v>
          </cell>
          <cell r="B1106" t="str">
            <v>Equipment (Including Furniture, Excluding Computers)</v>
          </cell>
          <cell r="C1106">
            <v>0</v>
          </cell>
          <cell r="D1106">
            <v>0</v>
          </cell>
          <cell r="E1106">
            <v>0</v>
          </cell>
        </row>
        <row r="1107">
          <cell r="A1107" t="str">
            <v>91.D</v>
          </cell>
          <cell r="B1107" t="str">
            <v xml:space="preserve">Drugs and supplies </v>
          </cell>
          <cell r="C1107">
            <v>0</v>
          </cell>
          <cell r="D1107">
            <v>0</v>
          </cell>
          <cell r="E1107">
            <v>0</v>
          </cell>
        </row>
        <row r="1108">
          <cell r="A1108" t="str">
            <v>91.E</v>
          </cell>
          <cell r="B1108" t="str">
            <v>Diagnostics (Consumables, PPP, Sample Transport)</v>
          </cell>
          <cell r="C1108">
            <v>0</v>
          </cell>
          <cell r="D1108">
            <v>0</v>
          </cell>
          <cell r="E1108">
            <v>0</v>
          </cell>
        </row>
        <row r="1109">
          <cell r="A1109" t="str">
            <v>91.F</v>
          </cell>
          <cell r="B1109" t="str">
            <v>Capacity building incl. training</v>
          </cell>
          <cell r="C1109">
            <v>0</v>
          </cell>
          <cell r="D1109">
            <v>0</v>
          </cell>
          <cell r="E1109">
            <v>0</v>
          </cell>
        </row>
        <row r="1110">
          <cell r="A1110" t="str">
            <v>91.G</v>
          </cell>
          <cell r="B1110" t="str">
            <v>ASHA incentives</v>
          </cell>
          <cell r="C1110">
            <v>0</v>
          </cell>
          <cell r="D1110">
            <v>0</v>
          </cell>
          <cell r="E1110">
            <v>0</v>
          </cell>
        </row>
        <row r="1111">
          <cell r="A1111" t="str">
            <v>91.H</v>
          </cell>
          <cell r="B1111" t="str">
            <v>Others including operating costs(OOC)</v>
          </cell>
          <cell r="C1111">
            <v>0</v>
          </cell>
          <cell r="D1111">
            <v>0</v>
          </cell>
          <cell r="E1111">
            <v>0</v>
          </cell>
        </row>
        <row r="1112">
          <cell r="A1112" t="str">
            <v>91.I</v>
          </cell>
          <cell r="B1112" t="str">
            <v xml:space="preserve">IEC &amp; Printing </v>
          </cell>
          <cell r="C1112">
            <v>0</v>
          </cell>
          <cell r="D1112">
            <v>0</v>
          </cell>
          <cell r="E1112">
            <v>0</v>
          </cell>
        </row>
        <row r="1113">
          <cell r="A1113" t="str">
            <v>91.J</v>
          </cell>
          <cell r="B1113" t="str">
            <v>Planning &amp; M&amp;E</v>
          </cell>
          <cell r="C1113">
            <v>0</v>
          </cell>
          <cell r="D1113">
            <v>0</v>
          </cell>
          <cell r="E1113">
            <v>0</v>
          </cell>
        </row>
        <row r="1114">
          <cell r="A1114" t="str">
            <v>91.K</v>
          </cell>
          <cell r="B1114" t="str">
            <v>Surveillance, Research, Review, Evaluation (SRRE)</v>
          </cell>
          <cell r="C1114">
            <v>0</v>
          </cell>
          <cell r="D1114">
            <v>0</v>
          </cell>
          <cell r="E1114">
            <v>0</v>
          </cell>
        </row>
        <row r="1115">
          <cell r="A1115">
            <v>92</v>
          </cell>
          <cell r="B1115" t="str">
            <v>Collection of eye balls by eye banks and eye donation centres</v>
          </cell>
          <cell r="C1115">
            <v>1000000</v>
          </cell>
          <cell r="D1115">
            <v>120588</v>
          </cell>
          <cell r="E1115">
            <v>0.120588</v>
          </cell>
        </row>
        <row r="1116">
          <cell r="A1116" t="str">
            <v>92.A</v>
          </cell>
          <cell r="B1116" t="str">
            <v>DBT</v>
          </cell>
          <cell r="C1116">
            <v>0</v>
          </cell>
          <cell r="D1116">
            <v>0</v>
          </cell>
          <cell r="E1116">
            <v>0</v>
          </cell>
        </row>
        <row r="1117">
          <cell r="A1117" t="str">
            <v>92.B</v>
          </cell>
          <cell r="B1117" t="str">
            <v>Infrastructure - Civil works (I&amp;C)</v>
          </cell>
          <cell r="C1117">
            <v>0</v>
          </cell>
          <cell r="D1117">
            <v>0</v>
          </cell>
          <cell r="E1117">
            <v>0</v>
          </cell>
        </row>
        <row r="1118">
          <cell r="A1118" t="str">
            <v>92.C</v>
          </cell>
          <cell r="B1118" t="str">
            <v>Equipment (Including Furniture, Excluding Computers)</v>
          </cell>
          <cell r="C1118">
            <v>0</v>
          </cell>
          <cell r="D1118">
            <v>0</v>
          </cell>
          <cell r="E1118">
            <v>0</v>
          </cell>
        </row>
        <row r="1119">
          <cell r="A1119" t="str">
            <v>92.D</v>
          </cell>
          <cell r="B1119" t="str">
            <v xml:space="preserve">Drugs and supplies </v>
          </cell>
          <cell r="C1119">
            <v>0</v>
          </cell>
          <cell r="D1119">
            <v>0</v>
          </cell>
          <cell r="E1119">
            <v>0</v>
          </cell>
        </row>
        <row r="1120">
          <cell r="A1120" t="str">
            <v>92.E</v>
          </cell>
          <cell r="B1120" t="str">
            <v>Diagnostics (Consumables, PPP, Sample Transport)</v>
          </cell>
          <cell r="C1120">
            <v>0</v>
          </cell>
          <cell r="D1120">
            <v>0</v>
          </cell>
          <cell r="E1120">
            <v>0</v>
          </cell>
        </row>
        <row r="1121">
          <cell r="A1121" t="str">
            <v>92.F</v>
          </cell>
          <cell r="B1121" t="str">
            <v>Capacity building incl. training</v>
          </cell>
          <cell r="C1121">
            <v>0</v>
          </cell>
          <cell r="D1121">
            <v>0</v>
          </cell>
          <cell r="E1121">
            <v>0</v>
          </cell>
        </row>
        <row r="1122">
          <cell r="A1122" t="str">
            <v>92.G</v>
          </cell>
          <cell r="B1122" t="str">
            <v>ASHA incentives</v>
          </cell>
          <cell r="C1122">
            <v>0</v>
          </cell>
          <cell r="D1122">
            <v>0</v>
          </cell>
          <cell r="E1122">
            <v>0</v>
          </cell>
        </row>
        <row r="1123">
          <cell r="A1123" t="str">
            <v>92.H</v>
          </cell>
          <cell r="B1123" t="str">
            <v>Others including operating costs(OOC)</v>
          </cell>
          <cell r="C1123">
            <v>1000000</v>
          </cell>
          <cell r="D1123">
            <v>120588</v>
          </cell>
          <cell r="E1123">
            <v>0.120588</v>
          </cell>
        </row>
        <row r="1124">
          <cell r="A1124" t="str">
            <v>92.I</v>
          </cell>
          <cell r="B1124" t="str">
            <v xml:space="preserve">IEC &amp; Printing </v>
          </cell>
          <cell r="C1124">
            <v>0</v>
          </cell>
          <cell r="D1124">
            <v>0</v>
          </cell>
          <cell r="E1124">
            <v>0</v>
          </cell>
        </row>
        <row r="1125">
          <cell r="A1125" t="str">
            <v>92.J</v>
          </cell>
          <cell r="B1125" t="str">
            <v>Planning &amp; M&amp;E</v>
          </cell>
          <cell r="C1125">
            <v>0</v>
          </cell>
          <cell r="D1125">
            <v>0</v>
          </cell>
          <cell r="E1125">
            <v>0</v>
          </cell>
        </row>
        <row r="1126">
          <cell r="A1126" t="str">
            <v>92.K</v>
          </cell>
          <cell r="B1126" t="str">
            <v>Surveillance, Research, Review, Evaluation (SRRE)</v>
          </cell>
          <cell r="C1126">
            <v>0</v>
          </cell>
          <cell r="D1126">
            <v>0</v>
          </cell>
          <cell r="E1126">
            <v>0</v>
          </cell>
        </row>
        <row r="1127">
          <cell r="A1127">
            <v>93</v>
          </cell>
          <cell r="B1127" t="str">
            <v>Free spectacles to school children</v>
          </cell>
          <cell r="C1127">
            <v>9800000</v>
          </cell>
          <cell r="D1127">
            <v>872728</v>
          </cell>
          <cell r="E1127">
            <v>8.9053877551020413E-2</v>
          </cell>
        </row>
        <row r="1128">
          <cell r="A1128" t="str">
            <v>93.A</v>
          </cell>
          <cell r="B1128" t="str">
            <v>DBT</v>
          </cell>
          <cell r="C1128">
            <v>0</v>
          </cell>
          <cell r="D1128">
            <v>0</v>
          </cell>
          <cell r="E1128">
            <v>0</v>
          </cell>
        </row>
        <row r="1129">
          <cell r="A1129" t="str">
            <v>93.B</v>
          </cell>
          <cell r="B1129" t="str">
            <v>Infrastructure - Civil works (I&amp;C)</v>
          </cell>
          <cell r="C1129">
            <v>0</v>
          </cell>
          <cell r="D1129">
            <v>0</v>
          </cell>
          <cell r="E1129">
            <v>0</v>
          </cell>
        </row>
        <row r="1130">
          <cell r="A1130" t="str">
            <v>93.C</v>
          </cell>
          <cell r="B1130" t="str">
            <v>Equipment (Including Furniture, Excluding Computers)</v>
          </cell>
          <cell r="C1130">
            <v>9800000</v>
          </cell>
          <cell r="D1130">
            <v>872728</v>
          </cell>
          <cell r="E1130">
            <v>8.9053877551020413E-2</v>
          </cell>
        </row>
        <row r="1131">
          <cell r="A1131" t="str">
            <v>93.D</v>
          </cell>
          <cell r="B1131" t="str">
            <v xml:space="preserve">Drugs and supplies </v>
          </cell>
          <cell r="C1131">
            <v>0</v>
          </cell>
          <cell r="D1131">
            <v>0</v>
          </cell>
          <cell r="E1131">
            <v>0</v>
          </cell>
        </row>
        <row r="1132">
          <cell r="A1132" t="str">
            <v>93.E</v>
          </cell>
          <cell r="B1132" t="str">
            <v>Diagnostics (Consumables, PPP, Sample Transport)</v>
          </cell>
          <cell r="C1132">
            <v>0</v>
          </cell>
          <cell r="D1132">
            <v>0</v>
          </cell>
          <cell r="E1132">
            <v>0</v>
          </cell>
        </row>
        <row r="1133">
          <cell r="A1133" t="str">
            <v>93.F</v>
          </cell>
          <cell r="B1133" t="str">
            <v>Capacity building incl. training</v>
          </cell>
          <cell r="C1133">
            <v>0</v>
          </cell>
          <cell r="D1133">
            <v>0</v>
          </cell>
          <cell r="E1133">
            <v>0</v>
          </cell>
        </row>
        <row r="1134">
          <cell r="A1134" t="str">
            <v>93.G</v>
          </cell>
          <cell r="B1134" t="str">
            <v>ASHA incentives</v>
          </cell>
          <cell r="C1134">
            <v>0</v>
          </cell>
          <cell r="D1134">
            <v>0</v>
          </cell>
          <cell r="E1134">
            <v>0</v>
          </cell>
        </row>
        <row r="1135">
          <cell r="A1135" t="str">
            <v>93.H</v>
          </cell>
          <cell r="B1135" t="str">
            <v>Others including operating costs(OOC)</v>
          </cell>
          <cell r="C1135">
            <v>0</v>
          </cell>
          <cell r="D1135">
            <v>0</v>
          </cell>
          <cell r="E1135">
            <v>0</v>
          </cell>
        </row>
        <row r="1136">
          <cell r="A1136" t="str">
            <v>93.I</v>
          </cell>
          <cell r="B1136" t="str">
            <v xml:space="preserve">IEC &amp; Printing </v>
          </cell>
          <cell r="C1136">
            <v>0</v>
          </cell>
          <cell r="D1136">
            <v>0</v>
          </cell>
          <cell r="E1136">
            <v>0</v>
          </cell>
        </row>
        <row r="1137">
          <cell r="A1137" t="str">
            <v>93.J</v>
          </cell>
          <cell r="B1137" t="str">
            <v>Planning &amp; M&amp;E</v>
          </cell>
          <cell r="C1137">
            <v>0</v>
          </cell>
          <cell r="D1137">
            <v>0</v>
          </cell>
          <cell r="E1137">
            <v>0</v>
          </cell>
        </row>
        <row r="1138">
          <cell r="A1138" t="str">
            <v>93.K</v>
          </cell>
          <cell r="B1138" t="str">
            <v>Surveillance, Research, Review, Evaluation (SRRE)</v>
          </cell>
          <cell r="C1138">
            <v>0</v>
          </cell>
          <cell r="D1138">
            <v>0</v>
          </cell>
          <cell r="E1138">
            <v>0</v>
          </cell>
        </row>
        <row r="1139">
          <cell r="A1139">
            <v>94</v>
          </cell>
          <cell r="B1139" t="str">
            <v>Free spectacles to others</v>
          </cell>
          <cell r="C1139">
            <v>9800000</v>
          </cell>
          <cell r="D1139">
            <v>1411473</v>
          </cell>
          <cell r="E1139">
            <v>0.14402785714285715</v>
          </cell>
        </row>
        <row r="1140">
          <cell r="A1140" t="str">
            <v>94.A</v>
          </cell>
          <cell r="B1140" t="str">
            <v>DBT</v>
          </cell>
          <cell r="C1140">
            <v>0</v>
          </cell>
          <cell r="D1140">
            <v>0</v>
          </cell>
          <cell r="E1140">
            <v>0</v>
          </cell>
        </row>
        <row r="1141">
          <cell r="A1141" t="str">
            <v>94.B</v>
          </cell>
          <cell r="B1141" t="str">
            <v>Infrastructure - Civil works (I&amp;C)</v>
          </cell>
          <cell r="C1141">
            <v>0</v>
          </cell>
          <cell r="D1141">
            <v>0</v>
          </cell>
          <cell r="E1141">
            <v>0</v>
          </cell>
        </row>
        <row r="1142">
          <cell r="A1142" t="str">
            <v>94.C</v>
          </cell>
          <cell r="B1142" t="str">
            <v>Equipment (Including Furniture, Excluding Computers)</v>
          </cell>
          <cell r="C1142">
            <v>9800000</v>
          </cell>
          <cell r="D1142">
            <v>1411473</v>
          </cell>
          <cell r="E1142">
            <v>0.14402785714285715</v>
          </cell>
        </row>
        <row r="1143">
          <cell r="A1143" t="str">
            <v>94.D</v>
          </cell>
          <cell r="B1143" t="str">
            <v xml:space="preserve">Drugs and supplies </v>
          </cell>
          <cell r="C1143">
            <v>0</v>
          </cell>
          <cell r="D1143">
            <v>0</v>
          </cell>
          <cell r="E1143">
            <v>0</v>
          </cell>
        </row>
        <row r="1144">
          <cell r="A1144" t="str">
            <v>94.E</v>
          </cell>
          <cell r="B1144" t="str">
            <v>Diagnostics (Consumables, PPP, Sample Transport)</v>
          </cell>
          <cell r="C1144">
            <v>0</v>
          </cell>
          <cell r="D1144">
            <v>0</v>
          </cell>
          <cell r="E1144">
            <v>0</v>
          </cell>
        </row>
        <row r="1145">
          <cell r="A1145" t="str">
            <v>94.F</v>
          </cell>
          <cell r="B1145" t="str">
            <v>Capacity building incl. training</v>
          </cell>
          <cell r="C1145">
            <v>0</v>
          </cell>
          <cell r="D1145">
            <v>0</v>
          </cell>
          <cell r="E1145">
            <v>0</v>
          </cell>
        </row>
        <row r="1146">
          <cell r="A1146" t="str">
            <v>94.G</v>
          </cell>
          <cell r="B1146" t="str">
            <v>ASHA incentives</v>
          </cell>
          <cell r="C1146">
            <v>0</v>
          </cell>
          <cell r="D1146">
            <v>0</v>
          </cell>
          <cell r="E1146">
            <v>0</v>
          </cell>
        </row>
        <row r="1147">
          <cell r="A1147" t="str">
            <v>94.H</v>
          </cell>
          <cell r="B1147" t="str">
            <v>Others including operating costs(OOC)</v>
          </cell>
          <cell r="C1147">
            <v>0</v>
          </cell>
          <cell r="D1147">
            <v>0</v>
          </cell>
          <cell r="E1147">
            <v>0</v>
          </cell>
        </row>
        <row r="1148">
          <cell r="A1148" t="str">
            <v>94.I</v>
          </cell>
          <cell r="B1148" t="str">
            <v xml:space="preserve">IEC &amp; Printing </v>
          </cell>
          <cell r="C1148">
            <v>0</v>
          </cell>
          <cell r="D1148">
            <v>0</v>
          </cell>
          <cell r="E1148">
            <v>0</v>
          </cell>
        </row>
        <row r="1149">
          <cell r="A1149" t="str">
            <v>94.J</v>
          </cell>
          <cell r="B1149" t="str">
            <v>Planning &amp; M&amp;E</v>
          </cell>
          <cell r="C1149">
            <v>0</v>
          </cell>
          <cell r="D1149">
            <v>0</v>
          </cell>
          <cell r="E1149">
            <v>0</v>
          </cell>
        </row>
        <row r="1150">
          <cell r="A1150" t="str">
            <v>94.K</v>
          </cell>
          <cell r="B1150" t="str">
            <v>Surveillance, Research, Review, Evaluation (SRRE)</v>
          </cell>
          <cell r="C1150">
            <v>0</v>
          </cell>
          <cell r="D1150">
            <v>0</v>
          </cell>
          <cell r="E1150">
            <v>0</v>
          </cell>
        </row>
        <row r="1151">
          <cell r="A1151">
            <v>95</v>
          </cell>
          <cell r="B1151" t="str">
            <v>Grant in Aid for the health institutions, Eye Bank, NGO, Private Practioners</v>
          </cell>
          <cell r="C1151">
            <v>30000000</v>
          </cell>
          <cell r="D1151">
            <v>0</v>
          </cell>
          <cell r="E1151">
            <v>0</v>
          </cell>
        </row>
        <row r="1152">
          <cell r="A1152" t="str">
            <v>95.A</v>
          </cell>
          <cell r="B1152" t="str">
            <v>DBT</v>
          </cell>
          <cell r="C1152">
            <v>0</v>
          </cell>
          <cell r="D1152">
            <v>0</v>
          </cell>
          <cell r="E1152">
            <v>0</v>
          </cell>
        </row>
        <row r="1153">
          <cell r="A1153" t="str">
            <v>95.B</v>
          </cell>
          <cell r="B1153" t="str">
            <v>Infrastructure - Civil works (I&amp;C)</v>
          </cell>
          <cell r="C1153">
            <v>0</v>
          </cell>
          <cell r="D1153">
            <v>0</v>
          </cell>
          <cell r="E1153">
            <v>0</v>
          </cell>
        </row>
        <row r="1154">
          <cell r="A1154" t="str">
            <v>95.C</v>
          </cell>
          <cell r="B1154" t="str">
            <v>Equipment (Including Furniture, Excluding Computers)</v>
          </cell>
          <cell r="C1154">
            <v>30000000</v>
          </cell>
          <cell r="D1154">
            <v>0</v>
          </cell>
          <cell r="E1154">
            <v>0</v>
          </cell>
        </row>
        <row r="1155">
          <cell r="A1155" t="str">
            <v>95.D</v>
          </cell>
          <cell r="B1155" t="str">
            <v xml:space="preserve">Drugs and supplies </v>
          </cell>
          <cell r="C1155">
            <v>0</v>
          </cell>
          <cell r="D1155">
            <v>0</v>
          </cell>
          <cell r="E1155">
            <v>0</v>
          </cell>
        </row>
        <row r="1156">
          <cell r="A1156" t="str">
            <v>95.E</v>
          </cell>
          <cell r="B1156" t="str">
            <v>Diagnostics (Consumables, PPP, Sample Transport)</v>
          </cell>
          <cell r="C1156">
            <v>0</v>
          </cell>
          <cell r="D1156">
            <v>0</v>
          </cell>
          <cell r="E1156">
            <v>0</v>
          </cell>
        </row>
        <row r="1157">
          <cell r="A1157" t="str">
            <v>95.F</v>
          </cell>
          <cell r="B1157" t="str">
            <v>Capacity building incl. training</v>
          </cell>
          <cell r="C1157">
            <v>0</v>
          </cell>
          <cell r="D1157">
            <v>0</v>
          </cell>
          <cell r="E1157">
            <v>0</v>
          </cell>
        </row>
        <row r="1158">
          <cell r="A1158" t="str">
            <v>95.G</v>
          </cell>
          <cell r="B1158" t="str">
            <v>ASHA incentives</v>
          </cell>
          <cell r="C1158">
            <v>0</v>
          </cell>
          <cell r="D1158">
            <v>0</v>
          </cell>
          <cell r="E1158">
            <v>0</v>
          </cell>
        </row>
        <row r="1159">
          <cell r="A1159" t="str">
            <v>95.H</v>
          </cell>
          <cell r="B1159" t="str">
            <v>Others including operating costs(OOC)</v>
          </cell>
          <cell r="C1159">
            <v>0</v>
          </cell>
          <cell r="D1159">
            <v>0</v>
          </cell>
          <cell r="E1159">
            <v>0</v>
          </cell>
        </row>
        <row r="1160">
          <cell r="A1160" t="str">
            <v>95.I</v>
          </cell>
          <cell r="B1160" t="str">
            <v xml:space="preserve">IEC &amp; Printing </v>
          </cell>
          <cell r="C1160">
            <v>0</v>
          </cell>
          <cell r="D1160">
            <v>0</v>
          </cell>
          <cell r="E1160">
            <v>0</v>
          </cell>
        </row>
        <row r="1161">
          <cell r="A1161" t="str">
            <v>95.J</v>
          </cell>
          <cell r="B1161" t="str">
            <v>Planning &amp; M&amp;E</v>
          </cell>
          <cell r="C1161">
            <v>0</v>
          </cell>
          <cell r="D1161">
            <v>0</v>
          </cell>
          <cell r="E1161">
            <v>0</v>
          </cell>
        </row>
        <row r="1162">
          <cell r="A1162" t="str">
            <v>95.K</v>
          </cell>
          <cell r="B1162" t="str">
            <v>Surveillance, Research, Review, Evaluation (SRRE)</v>
          </cell>
          <cell r="C1162">
            <v>0</v>
          </cell>
          <cell r="D1162">
            <v>0</v>
          </cell>
          <cell r="E1162">
            <v>0</v>
          </cell>
        </row>
        <row r="1163">
          <cell r="A1163">
            <v>96</v>
          </cell>
          <cell r="B1163" t="str">
            <v>Other NPCB+VI components</v>
          </cell>
          <cell r="C1163">
            <v>2200000</v>
          </cell>
          <cell r="D1163">
            <v>307310</v>
          </cell>
          <cell r="E1163">
            <v>0.13968636363636364</v>
          </cell>
        </row>
        <row r="1164">
          <cell r="A1164" t="str">
            <v>96.A</v>
          </cell>
          <cell r="B1164" t="str">
            <v>DBT</v>
          </cell>
          <cell r="C1164">
            <v>0</v>
          </cell>
          <cell r="D1164">
            <v>0</v>
          </cell>
          <cell r="E1164">
            <v>0</v>
          </cell>
        </row>
        <row r="1165">
          <cell r="A1165" t="str">
            <v>96.B</v>
          </cell>
          <cell r="B1165" t="str">
            <v>Infrastructure - Civil works (I&amp;C)</v>
          </cell>
          <cell r="C1165">
            <v>0</v>
          </cell>
          <cell r="D1165">
            <v>0</v>
          </cell>
          <cell r="E1165">
            <v>0</v>
          </cell>
        </row>
        <row r="1166">
          <cell r="A1166" t="str">
            <v>96.C</v>
          </cell>
          <cell r="B1166" t="str">
            <v>Equipment (Including Furniture, Excluding Computers)</v>
          </cell>
          <cell r="C1166">
            <v>0</v>
          </cell>
          <cell r="D1166">
            <v>0</v>
          </cell>
          <cell r="E1166">
            <v>0</v>
          </cell>
        </row>
        <row r="1167">
          <cell r="A1167" t="str">
            <v>96.D</v>
          </cell>
          <cell r="B1167" t="str">
            <v xml:space="preserve">Drugs and supplies </v>
          </cell>
          <cell r="C1167">
            <v>0</v>
          </cell>
          <cell r="D1167">
            <v>0</v>
          </cell>
          <cell r="E1167">
            <v>0</v>
          </cell>
        </row>
        <row r="1168">
          <cell r="A1168" t="str">
            <v>96.E</v>
          </cell>
          <cell r="B1168" t="str">
            <v>Diagnostics (Consumables, PPP, Sample Transport)</v>
          </cell>
          <cell r="C1168">
            <v>0</v>
          </cell>
          <cell r="D1168">
            <v>0</v>
          </cell>
          <cell r="E1168">
            <v>0</v>
          </cell>
        </row>
        <row r="1169">
          <cell r="A1169" t="str">
            <v>96.F</v>
          </cell>
          <cell r="B1169" t="str">
            <v>Capacity building incl. training</v>
          </cell>
          <cell r="C1169">
            <v>200000</v>
          </cell>
          <cell r="D1169">
            <v>0</v>
          </cell>
          <cell r="E1169">
            <v>0</v>
          </cell>
        </row>
        <row r="1170">
          <cell r="A1170" t="str">
            <v>96.G</v>
          </cell>
          <cell r="B1170" t="str">
            <v>ASHA incentives</v>
          </cell>
          <cell r="C1170">
            <v>0</v>
          </cell>
          <cell r="D1170">
            <v>0</v>
          </cell>
          <cell r="E1170">
            <v>0</v>
          </cell>
        </row>
        <row r="1171">
          <cell r="A1171" t="str">
            <v>96.H</v>
          </cell>
          <cell r="B1171" t="str">
            <v>Others including operating costs(OOC)</v>
          </cell>
          <cell r="C1171">
            <v>0</v>
          </cell>
          <cell r="D1171">
            <v>0</v>
          </cell>
          <cell r="E1171">
            <v>0</v>
          </cell>
        </row>
        <row r="1172">
          <cell r="A1172" t="str">
            <v>96.I</v>
          </cell>
          <cell r="B1172" t="str">
            <v xml:space="preserve">IEC &amp; Printing </v>
          </cell>
          <cell r="C1172">
            <v>2000000</v>
          </cell>
          <cell r="D1172">
            <v>307310</v>
          </cell>
          <cell r="E1172">
            <v>0.15365500000000001</v>
          </cell>
        </row>
        <row r="1173">
          <cell r="A1173" t="str">
            <v>96.J</v>
          </cell>
          <cell r="B1173" t="str">
            <v>Planning &amp; M&amp;E</v>
          </cell>
          <cell r="C1173">
            <v>0</v>
          </cell>
          <cell r="D1173">
            <v>0</v>
          </cell>
          <cell r="E1173">
            <v>0</v>
          </cell>
        </row>
        <row r="1174">
          <cell r="A1174" t="str">
            <v>96.K</v>
          </cell>
          <cell r="B1174" t="str">
            <v>Surveillance, Research, Review, Evaluation (SRRE)</v>
          </cell>
          <cell r="C1174">
            <v>0</v>
          </cell>
          <cell r="D1174">
            <v>0</v>
          </cell>
          <cell r="E1174">
            <v>0</v>
          </cell>
        </row>
        <row r="1175">
          <cell r="A1175">
            <v>0</v>
          </cell>
          <cell r="B1175" t="str">
            <v>National Mental Health Program (NMHP) (Excluding Planning &amp; M&amp;E)</v>
          </cell>
          <cell r="C1175">
            <v>27468000</v>
          </cell>
          <cell r="D1175">
            <v>5825114</v>
          </cell>
          <cell r="E1175">
            <v>0.21206909858744721</v>
          </cell>
        </row>
        <row r="1176">
          <cell r="A1176">
            <v>97</v>
          </cell>
          <cell r="B1176" t="str">
            <v>Implementation of District Mental Health Plan</v>
          </cell>
          <cell r="C1176">
            <v>27468000</v>
          </cell>
          <cell r="D1176">
            <v>5825114</v>
          </cell>
          <cell r="E1176">
            <v>0.21206909858744721</v>
          </cell>
        </row>
        <row r="1177">
          <cell r="A1177" t="str">
            <v>97.A</v>
          </cell>
          <cell r="B1177" t="str">
            <v>DBT</v>
          </cell>
          <cell r="C1177">
            <v>0</v>
          </cell>
          <cell r="D1177">
            <v>0</v>
          </cell>
          <cell r="E1177">
            <v>0</v>
          </cell>
        </row>
        <row r="1178">
          <cell r="A1178" t="str">
            <v>97.B</v>
          </cell>
          <cell r="B1178" t="str">
            <v>Infrastructure - Civil works (I&amp;C)</v>
          </cell>
          <cell r="C1178">
            <v>0</v>
          </cell>
          <cell r="D1178">
            <v>0</v>
          </cell>
          <cell r="E1178">
            <v>0</v>
          </cell>
        </row>
        <row r="1179">
          <cell r="A1179" t="str">
            <v>97.C</v>
          </cell>
          <cell r="B1179" t="str">
            <v>Equipment (Including Furniture, Excluding Computers)</v>
          </cell>
          <cell r="C1179">
            <v>700000</v>
          </cell>
          <cell r="D1179">
            <v>394461</v>
          </cell>
          <cell r="E1179">
            <v>0.56351571428571423</v>
          </cell>
        </row>
        <row r="1180">
          <cell r="A1180" t="str">
            <v>97.D</v>
          </cell>
          <cell r="B1180" t="str">
            <v xml:space="preserve">Drugs and supplies </v>
          </cell>
          <cell r="C1180">
            <v>7600000</v>
          </cell>
          <cell r="D1180">
            <v>1122195</v>
          </cell>
          <cell r="E1180">
            <v>0.14765723684210527</v>
          </cell>
        </row>
        <row r="1181">
          <cell r="A1181" t="str">
            <v>97.E</v>
          </cell>
          <cell r="B1181" t="str">
            <v>Diagnostics (Consumables, PPP, Sample Transport)</v>
          </cell>
          <cell r="C1181">
            <v>0</v>
          </cell>
          <cell r="D1181">
            <v>0</v>
          </cell>
          <cell r="E1181">
            <v>0</v>
          </cell>
        </row>
        <row r="1182">
          <cell r="A1182" t="str">
            <v>97.F</v>
          </cell>
          <cell r="B1182" t="str">
            <v>Capacity building incl. training</v>
          </cell>
          <cell r="C1182">
            <v>1748000</v>
          </cell>
          <cell r="D1182">
            <v>425003</v>
          </cell>
          <cell r="E1182">
            <v>0.24313672768878719</v>
          </cell>
        </row>
        <row r="1183">
          <cell r="A1183" t="str">
            <v>97.G</v>
          </cell>
          <cell r="B1183" t="str">
            <v>ASHA incentives</v>
          </cell>
          <cell r="C1183">
            <v>0</v>
          </cell>
          <cell r="D1183">
            <v>0</v>
          </cell>
          <cell r="E1183">
            <v>0</v>
          </cell>
        </row>
        <row r="1184">
          <cell r="A1184" t="str">
            <v>97.H</v>
          </cell>
          <cell r="B1184" t="str">
            <v>Others including operating costs(OOC)</v>
          </cell>
          <cell r="C1184">
            <v>15520000</v>
          </cell>
          <cell r="D1184">
            <v>3314142</v>
          </cell>
          <cell r="E1184">
            <v>0.21354007731958763</v>
          </cell>
        </row>
        <row r="1185">
          <cell r="A1185" t="str">
            <v>97.I</v>
          </cell>
          <cell r="B1185" t="str">
            <v xml:space="preserve">IEC &amp; Printing </v>
          </cell>
          <cell r="C1185">
            <v>1900000</v>
          </cell>
          <cell r="D1185">
            <v>569313</v>
          </cell>
          <cell r="E1185">
            <v>0.29963842105263155</v>
          </cell>
        </row>
        <row r="1186">
          <cell r="A1186" t="str">
            <v>97.J</v>
          </cell>
          <cell r="B1186" t="str">
            <v>Planning &amp; M&amp;E</v>
          </cell>
          <cell r="C1186">
            <v>0</v>
          </cell>
          <cell r="D1186">
            <v>0</v>
          </cell>
          <cell r="E1186">
            <v>0</v>
          </cell>
        </row>
        <row r="1187">
          <cell r="A1187" t="str">
            <v>97.K</v>
          </cell>
          <cell r="B1187" t="str">
            <v>Surveillance, Research, Review, Evaluation (SRRE)</v>
          </cell>
          <cell r="C1187">
            <v>0</v>
          </cell>
          <cell r="D1187">
            <v>0</v>
          </cell>
          <cell r="E1187">
            <v>0</v>
          </cell>
        </row>
        <row r="1188">
          <cell r="A1188">
            <v>98</v>
          </cell>
          <cell r="B1188" t="str">
            <v>State specific Initiatives and Innovations</v>
          </cell>
          <cell r="C1188">
            <v>0</v>
          </cell>
          <cell r="D1188">
            <v>0</v>
          </cell>
          <cell r="E1188">
            <v>0</v>
          </cell>
        </row>
        <row r="1189">
          <cell r="A1189" t="str">
            <v>98.A</v>
          </cell>
          <cell r="B1189" t="str">
            <v>DBT</v>
          </cell>
          <cell r="C1189">
            <v>0</v>
          </cell>
          <cell r="D1189">
            <v>0</v>
          </cell>
          <cell r="E1189">
            <v>0</v>
          </cell>
        </row>
        <row r="1190">
          <cell r="A1190" t="str">
            <v>98.B</v>
          </cell>
          <cell r="B1190" t="str">
            <v>Infrastructure - Civil works (I&amp;C)</v>
          </cell>
          <cell r="C1190">
            <v>0</v>
          </cell>
          <cell r="D1190">
            <v>0</v>
          </cell>
          <cell r="E1190">
            <v>0</v>
          </cell>
        </row>
        <row r="1191">
          <cell r="A1191" t="str">
            <v>98.C</v>
          </cell>
          <cell r="B1191" t="str">
            <v>Equipment (Including Furniture, Excluding Computers)</v>
          </cell>
          <cell r="C1191">
            <v>0</v>
          </cell>
          <cell r="D1191">
            <v>0</v>
          </cell>
          <cell r="E1191">
            <v>0</v>
          </cell>
        </row>
        <row r="1192">
          <cell r="A1192" t="str">
            <v>98.D</v>
          </cell>
          <cell r="B1192" t="str">
            <v xml:space="preserve">Drugs and supplies </v>
          </cell>
          <cell r="C1192">
            <v>0</v>
          </cell>
          <cell r="D1192">
            <v>0</v>
          </cell>
          <cell r="E1192">
            <v>0</v>
          </cell>
        </row>
        <row r="1193">
          <cell r="A1193" t="str">
            <v>98.E</v>
          </cell>
          <cell r="B1193" t="str">
            <v>Diagnostics (Consumables, PPP, Sample Transport)</v>
          </cell>
          <cell r="C1193">
            <v>0</v>
          </cell>
          <cell r="D1193">
            <v>0</v>
          </cell>
          <cell r="E1193">
            <v>0</v>
          </cell>
        </row>
        <row r="1194">
          <cell r="A1194" t="str">
            <v>98.F</v>
          </cell>
          <cell r="B1194" t="str">
            <v>Capacity building incl. training</v>
          </cell>
          <cell r="C1194">
            <v>0</v>
          </cell>
          <cell r="D1194">
            <v>0</v>
          </cell>
          <cell r="E1194">
            <v>0</v>
          </cell>
        </row>
        <row r="1195">
          <cell r="A1195" t="str">
            <v>98.G</v>
          </cell>
          <cell r="B1195" t="str">
            <v>ASHA incentives</v>
          </cell>
          <cell r="C1195">
            <v>0</v>
          </cell>
          <cell r="D1195">
            <v>0</v>
          </cell>
          <cell r="E1195">
            <v>0</v>
          </cell>
        </row>
        <row r="1196">
          <cell r="A1196" t="str">
            <v>98.H</v>
          </cell>
          <cell r="B1196" t="str">
            <v>Others including operating costs(OOC)</v>
          </cell>
          <cell r="C1196">
            <v>0</v>
          </cell>
          <cell r="D1196">
            <v>0</v>
          </cell>
          <cell r="E1196">
            <v>0</v>
          </cell>
        </row>
        <row r="1197">
          <cell r="A1197" t="str">
            <v>98.I</v>
          </cell>
          <cell r="B1197" t="str">
            <v xml:space="preserve">IEC &amp; Printing </v>
          </cell>
          <cell r="C1197">
            <v>0</v>
          </cell>
          <cell r="D1197">
            <v>0</v>
          </cell>
          <cell r="E1197">
            <v>0</v>
          </cell>
        </row>
        <row r="1198">
          <cell r="A1198" t="str">
            <v>98.J</v>
          </cell>
          <cell r="B1198" t="str">
            <v>Planning &amp; M&amp;E</v>
          </cell>
          <cell r="C1198">
            <v>0</v>
          </cell>
          <cell r="D1198">
            <v>0</v>
          </cell>
          <cell r="E1198">
            <v>0</v>
          </cell>
        </row>
        <row r="1199">
          <cell r="A1199" t="str">
            <v>98.K</v>
          </cell>
          <cell r="B1199" t="str">
            <v>Surveillance, Research, Review, Evaluation (SRRE)</v>
          </cell>
          <cell r="C1199">
            <v>0</v>
          </cell>
          <cell r="D1199">
            <v>0</v>
          </cell>
          <cell r="E1199">
            <v>0</v>
          </cell>
        </row>
        <row r="1200">
          <cell r="A1200">
            <v>0</v>
          </cell>
          <cell r="B1200" t="str">
            <v>National Programme for Health Care for the Elderly (NPHCE) (Excluding Planning &amp; M&amp;E)</v>
          </cell>
          <cell r="C1200">
            <v>19512000</v>
          </cell>
          <cell r="D1200">
            <v>10521105</v>
          </cell>
          <cell r="E1200">
            <v>0.53921202337023366</v>
          </cell>
        </row>
        <row r="1201">
          <cell r="A1201">
            <v>99</v>
          </cell>
          <cell r="B1201" t="str">
            <v>Geriatric Care at DH</v>
          </cell>
          <cell r="C1201">
            <v>18372000</v>
          </cell>
          <cell r="D1201">
            <v>9682257</v>
          </cell>
          <cell r="E1201">
            <v>0.5270115937295885</v>
          </cell>
        </row>
        <row r="1202">
          <cell r="A1202" t="str">
            <v>99.A</v>
          </cell>
          <cell r="B1202" t="str">
            <v>DBT</v>
          </cell>
          <cell r="C1202">
            <v>0</v>
          </cell>
          <cell r="D1202">
            <v>0</v>
          </cell>
          <cell r="E1202">
            <v>0</v>
          </cell>
        </row>
        <row r="1203">
          <cell r="A1203" t="str">
            <v>99.B</v>
          </cell>
          <cell r="B1203" t="str">
            <v>Infrastructure - Civil works (I&amp;C)</v>
          </cell>
          <cell r="C1203">
            <v>8000000</v>
          </cell>
          <cell r="D1203">
            <v>3974773</v>
          </cell>
          <cell r="E1203">
            <v>0.49684662499999999</v>
          </cell>
        </row>
        <row r="1204">
          <cell r="A1204" t="str">
            <v>99.C</v>
          </cell>
          <cell r="B1204" t="str">
            <v>Equipment (Including Furniture, Excluding Computers)</v>
          </cell>
          <cell r="C1204">
            <v>6900000</v>
          </cell>
          <cell r="D1204">
            <v>5681924</v>
          </cell>
          <cell r="E1204">
            <v>0.82346724637681157</v>
          </cell>
        </row>
        <row r="1205">
          <cell r="A1205" t="str">
            <v>99.D</v>
          </cell>
          <cell r="B1205" t="str">
            <v xml:space="preserve">Drugs and supplies </v>
          </cell>
          <cell r="C1205">
            <v>0</v>
          </cell>
          <cell r="D1205">
            <v>0</v>
          </cell>
          <cell r="E1205">
            <v>0</v>
          </cell>
        </row>
        <row r="1206">
          <cell r="A1206" t="str">
            <v>99.E</v>
          </cell>
          <cell r="B1206" t="str">
            <v>Diagnostics (Consumables, PPP, Sample Transport)</v>
          </cell>
          <cell r="C1206">
            <v>0</v>
          </cell>
          <cell r="D1206">
            <v>0</v>
          </cell>
          <cell r="E1206">
            <v>0</v>
          </cell>
        </row>
        <row r="1207">
          <cell r="A1207" t="str">
            <v>99.F</v>
          </cell>
          <cell r="B1207" t="str">
            <v>Capacity building incl. training</v>
          </cell>
          <cell r="C1207">
            <v>2672000</v>
          </cell>
          <cell r="D1207">
            <v>0</v>
          </cell>
          <cell r="E1207">
            <v>0</v>
          </cell>
        </row>
        <row r="1208">
          <cell r="A1208" t="str">
            <v>99.G</v>
          </cell>
          <cell r="B1208" t="str">
            <v>ASHA incentives</v>
          </cell>
          <cell r="C1208">
            <v>0</v>
          </cell>
          <cell r="D1208">
            <v>0</v>
          </cell>
          <cell r="E1208">
            <v>0</v>
          </cell>
        </row>
        <row r="1209">
          <cell r="A1209" t="str">
            <v>99.H</v>
          </cell>
          <cell r="B1209" t="str">
            <v>Others including operating costs(OOC)</v>
          </cell>
          <cell r="C1209">
            <v>0</v>
          </cell>
          <cell r="D1209">
            <v>0</v>
          </cell>
          <cell r="E1209">
            <v>0</v>
          </cell>
        </row>
        <row r="1210">
          <cell r="A1210" t="str">
            <v>99.I</v>
          </cell>
          <cell r="B1210" t="str">
            <v xml:space="preserve">IEC &amp; Printing </v>
          </cell>
          <cell r="C1210">
            <v>800000</v>
          </cell>
          <cell r="D1210">
            <v>25560</v>
          </cell>
          <cell r="E1210">
            <v>3.1949999999999999E-2</v>
          </cell>
        </row>
        <row r="1211">
          <cell r="A1211" t="str">
            <v>99.J</v>
          </cell>
          <cell r="B1211" t="str">
            <v>Planning &amp; M&amp;E</v>
          </cell>
          <cell r="C1211">
            <v>0</v>
          </cell>
          <cell r="D1211">
            <v>0</v>
          </cell>
          <cell r="E1211">
            <v>0</v>
          </cell>
        </row>
        <row r="1212">
          <cell r="A1212" t="str">
            <v>99.K</v>
          </cell>
          <cell r="B1212" t="str">
            <v>Surveillance, Research, Review, Evaluation (SRRE)</v>
          </cell>
          <cell r="C1212">
            <v>0</v>
          </cell>
          <cell r="D1212">
            <v>0</v>
          </cell>
          <cell r="E1212">
            <v>0</v>
          </cell>
        </row>
        <row r="1213">
          <cell r="A1213">
            <v>100</v>
          </cell>
          <cell r="B1213" t="str">
            <v>Geriatric Care at CHC/SDH</v>
          </cell>
          <cell r="C1213">
            <v>0</v>
          </cell>
          <cell r="D1213">
            <v>0</v>
          </cell>
          <cell r="E1213">
            <v>0</v>
          </cell>
        </row>
        <row r="1214">
          <cell r="A1214" t="str">
            <v>100.A</v>
          </cell>
          <cell r="B1214" t="str">
            <v>DBT</v>
          </cell>
          <cell r="C1214">
            <v>0</v>
          </cell>
          <cell r="D1214">
            <v>0</v>
          </cell>
          <cell r="E1214">
            <v>0</v>
          </cell>
        </row>
        <row r="1215">
          <cell r="A1215" t="str">
            <v>100.B</v>
          </cell>
          <cell r="B1215" t="str">
            <v>Infrastructure - Civil works (I&amp;C)</v>
          </cell>
          <cell r="C1215">
            <v>0</v>
          </cell>
          <cell r="D1215">
            <v>0</v>
          </cell>
          <cell r="E1215">
            <v>0</v>
          </cell>
        </row>
        <row r="1216">
          <cell r="A1216" t="str">
            <v>100.C</v>
          </cell>
          <cell r="B1216" t="str">
            <v>Equipment (Including Furniture, Excluding Computers)</v>
          </cell>
          <cell r="C1216">
            <v>0</v>
          </cell>
          <cell r="D1216">
            <v>0</v>
          </cell>
          <cell r="E1216">
            <v>0</v>
          </cell>
        </row>
        <row r="1217">
          <cell r="A1217" t="str">
            <v>100.D</v>
          </cell>
          <cell r="B1217" t="str">
            <v xml:space="preserve">Drugs and supplies </v>
          </cell>
          <cell r="C1217">
            <v>0</v>
          </cell>
          <cell r="D1217">
            <v>0</v>
          </cell>
          <cell r="E1217">
            <v>0</v>
          </cell>
        </row>
        <row r="1218">
          <cell r="A1218" t="str">
            <v>100.E</v>
          </cell>
          <cell r="B1218" t="str">
            <v>Diagnostics (Consumables, PPP, Sample Transport)</v>
          </cell>
          <cell r="C1218">
            <v>0</v>
          </cell>
          <cell r="D1218">
            <v>0</v>
          </cell>
          <cell r="E1218">
            <v>0</v>
          </cell>
        </row>
        <row r="1219">
          <cell r="A1219" t="str">
            <v>100.F</v>
          </cell>
          <cell r="B1219" t="str">
            <v>Capacity building incl. training</v>
          </cell>
          <cell r="C1219">
            <v>0</v>
          </cell>
          <cell r="D1219">
            <v>0</v>
          </cell>
          <cell r="E1219">
            <v>0</v>
          </cell>
        </row>
        <row r="1220">
          <cell r="A1220" t="str">
            <v>100.G</v>
          </cell>
          <cell r="B1220" t="str">
            <v>ASHA incentives</v>
          </cell>
          <cell r="C1220">
            <v>0</v>
          </cell>
          <cell r="D1220">
            <v>0</v>
          </cell>
          <cell r="E1220">
            <v>0</v>
          </cell>
        </row>
        <row r="1221">
          <cell r="A1221" t="str">
            <v>100.H</v>
          </cell>
          <cell r="B1221" t="str">
            <v>Others including operating costs(OOC)</v>
          </cell>
          <cell r="C1221">
            <v>0</v>
          </cell>
          <cell r="D1221">
            <v>0</v>
          </cell>
          <cell r="E1221">
            <v>0</v>
          </cell>
        </row>
        <row r="1222">
          <cell r="A1222" t="str">
            <v>100.I</v>
          </cell>
          <cell r="B1222" t="str">
            <v xml:space="preserve">IEC &amp; Printing </v>
          </cell>
          <cell r="C1222">
            <v>0</v>
          </cell>
          <cell r="D1222">
            <v>0</v>
          </cell>
          <cell r="E1222">
            <v>0</v>
          </cell>
        </row>
        <row r="1223">
          <cell r="A1223" t="str">
            <v>100.J</v>
          </cell>
          <cell r="B1223" t="str">
            <v>Planning &amp; M&amp;E</v>
          </cell>
          <cell r="C1223">
            <v>0</v>
          </cell>
          <cell r="D1223">
            <v>0</v>
          </cell>
          <cell r="E1223">
            <v>0</v>
          </cell>
        </row>
        <row r="1224">
          <cell r="A1224" t="str">
            <v>100.K</v>
          </cell>
          <cell r="B1224" t="str">
            <v>Surveillance, Research, Review, Evaluation (SRRE)</v>
          </cell>
          <cell r="C1224">
            <v>0</v>
          </cell>
          <cell r="D1224">
            <v>0</v>
          </cell>
          <cell r="E1224">
            <v>0</v>
          </cell>
        </row>
        <row r="1225">
          <cell r="A1225">
            <v>101</v>
          </cell>
          <cell r="B1225" t="str">
            <v>Geriatric Care at PHC/ SHC</v>
          </cell>
          <cell r="C1225">
            <v>0</v>
          </cell>
          <cell r="D1225">
            <v>0</v>
          </cell>
          <cell r="E1225">
            <v>0</v>
          </cell>
        </row>
        <row r="1226">
          <cell r="A1226" t="str">
            <v>101.A</v>
          </cell>
          <cell r="B1226" t="str">
            <v>DBT</v>
          </cell>
          <cell r="C1226">
            <v>0</v>
          </cell>
          <cell r="D1226">
            <v>0</v>
          </cell>
          <cell r="E1226">
            <v>0</v>
          </cell>
        </row>
        <row r="1227">
          <cell r="A1227" t="str">
            <v>101.B</v>
          </cell>
          <cell r="B1227" t="str">
            <v>Infrastructure - Civil works (I&amp;C)</v>
          </cell>
          <cell r="C1227">
            <v>0</v>
          </cell>
          <cell r="D1227">
            <v>0</v>
          </cell>
          <cell r="E1227">
            <v>0</v>
          </cell>
        </row>
        <row r="1228">
          <cell r="A1228" t="str">
            <v>101.C</v>
          </cell>
          <cell r="B1228" t="str">
            <v>Equipment (Including Furniture, Excluding Computers)</v>
          </cell>
          <cell r="C1228">
            <v>0</v>
          </cell>
          <cell r="D1228">
            <v>0</v>
          </cell>
          <cell r="E1228">
            <v>0</v>
          </cell>
        </row>
        <row r="1229">
          <cell r="A1229" t="str">
            <v>101.D</v>
          </cell>
          <cell r="B1229" t="str">
            <v xml:space="preserve">Drugs and supplies </v>
          </cell>
          <cell r="C1229">
            <v>0</v>
          </cell>
          <cell r="D1229">
            <v>0</v>
          </cell>
          <cell r="E1229">
            <v>0</v>
          </cell>
        </row>
        <row r="1230">
          <cell r="A1230" t="str">
            <v>101.E</v>
          </cell>
          <cell r="B1230" t="str">
            <v>Diagnostics (Consumables, PPP, Sample Transport)</v>
          </cell>
          <cell r="C1230">
            <v>0</v>
          </cell>
          <cell r="D1230">
            <v>0</v>
          </cell>
          <cell r="E1230">
            <v>0</v>
          </cell>
        </row>
        <row r="1231">
          <cell r="A1231" t="str">
            <v>101.F</v>
          </cell>
          <cell r="B1231" t="str">
            <v>Capacity building incl. training</v>
          </cell>
          <cell r="C1231">
            <v>0</v>
          </cell>
          <cell r="D1231">
            <v>0</v>
          </cell>
          <cell r="E1231">
            <v>0</v>
          </cell>
        </row>
        <row r="1232">
          <cell r="A1232" t="str">
            <v>101.G</v>
          </cell>
          <cell r="B1232" t="str">
            <v>ASHA incentives</v>
          </cell>
          <cell r="C1232">
            <v>0</v>
          </cell>
          <cell r="D1232">
            <v>0</v>
          </cell>
          <cell r="E1232">
            <v>0</v>
          </cell>
        </row>
        <row r="1233">
          <cell r="A1233" t="str">
            <v>101.H</v>
          </cell>
          <cell r="B1233" t="str">
            <v>Others including operating costs(OOC)</v>
          </cell>
          <cell r="C1233">
            <v>0</v>
          </cell>
          <cell r="D1233">
            <v>0</v>
          </cell>
          <cell r="E1233">
            <v>0</v>
          </cell>
        </row>
        <row r="1234">
          <cell r="A1234" t="str">
            <v>101.I</v>
          </cell>
          <cell r="B1234" t="str">
            <v xml:space="preserve">IEC &amp; Printing </v>
          </cell>
          <cell r="C1234">
            <v>0</v>
          </cell>
          <cell r="D1234">
            <v>0</v>
          </cell>
          <cell r="E1234">
            <v>0</v>
          </cell>
        </row>
        <row r="1235">
          <cell r="A1235" t="str">
            <v>101.J</v>
          </cell>
          <cell r="B1235" t="str">
            <v>Planning &amp; M&amp;E</v>
          </cell>
          <cell r="C1235">
            <v>0</v>
          </cell>
          <cell r="D1235">
            <v>0</v>
          </cell>
          <cell r="E1235">
            <v>0</v>
          </cell>
        </row>
        <row r="1236">
          <cell r="A1236" t="str">
            <v>101.K</v>
          </cell>
          <cell r="B1236" t="str">
            <v>Surveillance, Research, Review, Evaluation (SRRE)</v>
          </cell>
          <cell r="C1236">
            <v>0</v>
          </cell>
          <cell r="D1236">
            <v>0</v>
          </cell>
          <cell r="E1236">
            <v>0</v>
          </cell>
        </row>
        <row r="1237">
          <cell r="A1237">
            <v>102</v>
          </cell>
          <cell r="B1237" t="str">
            <v xml:space="preserve">Community Based Intervention </v>
          </cell>
          <cell r="C1237">
            <v>1140000</v>
          </cell>
          <cell r="D1237">
            <v>838848</v>
          </cell>
          <cell r="E1237">
            <v>0.73583157894736839</v>
          </cell>
        </row>
        <row r="1238">
          <cell r="A1238" t="str">
            <v>102.A</v>
          </cell>
          <cell r="B1238" t="str">
            <v>DBT</v>
          </cell>
          <cell r="C1238">
            <v>0</v>
          </cell>
          <cell r="D1238">
            <v>0</v>
          </cell>
          <cell r="E1238">
            <v>0</v>
          </cell>
        </row>
        <row r="1239">
          <cell r="A1239" t="str">
            <v>102.B</v>
          </cell>
          <cell r="B1239" t="str">
            <v>Infrastructure - Civil works (I&amp;C)</v>
          </cell>
          <cell r="C1239">
            <v>0</v>
          </cell>
          <cell r="D1239">
            <v>0</v>
          </cell>
          <cell r="E1239">
            <v>0</v>
          </cell>
        </row>
        <row r="1240">
          <cell r="A1240" t="str">
            <v>102.C</v>
          </cell>
          <cell r="B1240" t="str">
            <v>Equipment (Including Furniture, Excluding Computers)</v>
          </cell>
          <cell r="C1240">
            <v>0</v>
          </cell>
          <cell r="D1240">
            <v>0</v>
          </cell>
          <cell r="E1240">
            <v>0</v>
          </cell>
        </row>
        <row r="1241">
          <cell r="A1241" t="str">
            <v>102.D</v>
          </cell>
          <cell r="B1241" t="str">
            <v xml:space="preserve">Drugs and supplies </v>
          </cell>
          <cell r="C1241">
            <v>0</v>
          </cell>
          <cell r="D1241">
            <v>0</v>
          </cell>
          <cell r="E1241">
            <v>0</v>
          </cell>
        </row>
        <row r="1242">
          <cell r="A1242" t="str">
            <v>102.E</v>
          </cell>
          <cell r="B1242" t="str">
            <v>Diagnostics (Consumables, PPP, Sample Transport)</v>
          </cell>
          <cell r="C1242">
            <v>0</v>
          </cell>
          <cell r="D1242">
            <v>0</v>
          </cell>
          <cell r="E1242">
            <v>0</v>
          </cell>
        </row>
        <row r="1243">
          <cell r="A1243" t="str">
            <v>102.F</v>
          </cell>
          <cell r="B1243" t="str">
            <v>Capacity building incl. training</v>
          </cell>
          <cell r="C1243">
            <v>0</v>
          </cell>
          <cell r="D1243">
            <v>0</v>
          </cell>
          <cell r="E1243">
            <v>0</v>
          </cell>
        </row>
        <row r="1244">
          <cell r="A1244" t="str">
            <v>102.G</v>
          </cell>
          <cell r="B1244" t="str">
            <v>ASHA incentives</v>
          </cell>
          <cell r="C1244">
            <v>0</v>
          </cell>
          <cell r="D1244">
            <v>0</v>
          </cell>
          <cell r="E1244">
            <v>0</v>
          </cell>
        </row>
        <row r="1245">
          <cell r="A1245" t="str">
            <v>102.H</v>
          </cell>
          <cell r="B1245" t="str">
            <v>Others including operating costs(OOC)</v>
          </cell>
          <cell r="C1245">
            <v>0</v>
          </cell>
          <cell r="D1245">
            <v>0</v>
          </cell>
          <cell r="E1245">
            <v>0</v>
          </cell>
        </row>
        <row r="1246">
          <cell r="A1246" t="str">
            <v>102.I</v>
          </cell>
          <cell r="B1246" t="str">
            <v xml:space="preserve">IEC &amp; Printing </v>
          </cell>
          <cell r="C1246">
            <v>1140000</v>
          </cell>
          <cell r="D1246">
            <v>838848</v>
          </cell>
          <cell r="E1246">
            <v>0.73583157894736839</v>
          </cell>
        </row>
        <row r="1247">
          <cell r="A1247" t="str">
            <v>102.J</v>
          </cell>
          <cell r="B1247" t="str">
            <v>Planning &amp; M&amp;E</v>
          </cell>
          <cell r="C1247">
            <v>0</v>
          </cell>
          <cell r="D1247">
            <v>0</v>
          </cell>
          <cell r="E1247">
            <v>0</v>
          </cell>
        </row>
        <row r="1248">
          <cell r="A1248" t="str">
            <v>102.K</v>
          </cell>
          <cell r="B1248" t="str">
            <v>Surveillance, Research, Review, Evaluation (SRRE)</v>
          </cell>
          <cell r="C1248">
            <v>0</v>
          </cell>
          <cell r="D1248">
            <v>0</v>
          </cell>
          <cell r="E1248">
            <v>0</v>
          </cell>
        </row>
        <row r="1249">
          <cell r="A1249">
            <v>103</v>
          </cell>
          <cell r="B1249" t="str">
            <v>State specific Initiatives and Innovations</v>
          </cell>
          <cell r="C1249">
            <v>0</v>
          </cell>
          <cell r="D1249">
            <v>0</v>
          </cell>
          <cell r="E1249">
            <v>0</v>
          </cell>
        </row>
        <row r="1250">
          <cell r="A1250" t="str">
            <v>103.A</v>
          </cell>
          <cell r="B1250" t="str">
            <v>DBT</v>
          </cell>
          <cell r="C1250">
            <v>0</v>
          </cell>
          <cell r="D1250">
            <v>0</v>
          </cell>
          <cell r="E1250">
            <v>0</v>
          </cell>
        </row>
        <row r="1251">
          <cell r="A1251" t="str">
            <v>103.B</v>
          </cell>
          <cell r="B1251" t="str">
            <v>Infrastructure - Civil works (I&amp;C)</v>
          </cell>
          <cell r="C1251">
            <v>0</v>
          </cell>
          <cell r="D1251">
            <v>0</v>
          </cell>
          <cell r="E1251">
            <v>0</v>
          </cell>
        </row>
        <row r="1252">
          <cell r="A1252" t="str">
            <v>103.C</v>
          </cell>
          <cell r="B1252" t="str">
            <v>Equipment (Including Furniture, Excluding Computers)</v>
          </cell>
          <cell r="C1252">
            <v>0</v>
          </cell>
          <cell r="D1252">
            <v>0</v>
          </cell>
          <cell r="E1252">
            <v>0</v>
          </cell>
        </row>
        <row r="1253">
          <cell r="A1253" t="str">
            <v>103.D</v>
          </cell>
          <cell r="B1253" t="str">
            <v xml:space="preserve">Drugs and supplies </v>
          </cell>
          <cell r="C1253">
            <v>0</v>
          </cell>
          <cell r="D1253">
            <v>0</v>
          </cell>
          <cell r="E1253">
            <v>0</v>
          </cell>
        </row>
        <row r="1254">
          <cell r="A1254" t="str">
            <v>103.E</v>
          </cell>
          <cell r="B1254" t="str">
            <v>Diagnostics (Consumables, PPP, Sample Transport)</v>
          </cell>
          <cell r="C1254">
            <v>0</v>
          </cell>
          <cell r="D1254">
            <v>0</v>
          </cell>
          <cell r="E1254">
            <v>0</v>
          </cell>
        </row>
        <row r="1255">
          <cell r="A1255" t="str">
            <v>103.F</v>
          </cell>
          <cell r="B1255" t="str">
            <v>Capacity building incl. training</v>
          </cell>
          <cell r="C1255">
            <v>0</v>
          </cell>
          <cell r="D1255">
            <v>0</v>
          </cell>
          <cell r="E1255">
            <v>0</v>
          </cell>
        </row>
        <row r="1256">
          <cell r="A1256" t="str">
            <v>103.G</v>
          </cell>
          <cell r="B1256" t="str">
            <v>ASHA incentives</v>
          </cell>
          <cell r="C1256">
            <v>0</v>
          </cell>
          <cell r="D1256">
            <v>0</v>
          </cell>
          <cell r="E1256">
            <v>0</v>
          </cell>
        </row>
        <row r="1257">
          <cell r="A1257" t="str">
            <v>103.H</v>
          </cell>
          <cell r="B1257" t="str">
            <v>Others including operating costs(OOC)</v>
          </cell>
          <cell r="C1257">
            <v>0</v>
          </cell>
          <cell r="D1257">
            <v>0</v>
          </cell>
          <cell r="E1257">
            <v>0</v>
          </cell>
        </row>
        <row r="1258">
          <cell r="A1258" t="str">
            <v>103.I</v>
          </cell>
          <cell r="B1258" t="str">
            <v xml:space="preserve">IEC &amp; Printing </v>
          </cell>
          <cell r="C1258">
            <v>0</v>
          </cell>
          <cell r="D1258">
            <v>0</v>
          </cell>
          <cell r="E1258">
            <v>0</v>
          </cell>
        </row>
        <row r="1259">
          <cell r="A1259" t="str">
            <v>103.J</v>
          </cell>
          <cell r="B1259" t="str">
            <v>Planning &amp; M&amp;E</v>
          </cell>
          <cell r="C1259">
            <v>0</v>
          </cell>
          <cell r="D1259">
            <v>0</v>
          </cell>
          <cell r="E1259">
            <v>0</v>
          </cell>
        </row>
        <row r="1260">
          <cell r="A1260" t="str">
            <v>103.K</v>
          </cell>
          <cell r="B1260" t="str">
            <v>Surveillance, Research, Review, Evaluation (SRRE)</v>
          </cell>
          <cell r="C1260">
            <v>0</v>
          </cell>
          <cell r="D1260">
            <v>0</v>
          </cell>
          <cell r="E1260">
            <v>0</v>
          </cell>
        </row>
        <row r="1261">
          <cell r="A1261">
            <v>0</v>
          </cell>
          <cell r="B1261" t="str">
            <v>National Tobacco Control Programme (NTCP) (Excluding Planning &amp; M&amp;E)</v>
          </cell>
          <cell r="C1261">
            <v>9852000</v>
          </cell>
          <cell r="D1261">
            <v>2077543</v>
          </cell>
          <cell r="E1261">
            <v>0.21087525375558261</v>
          </cell>
        </row>
        <row r="1262">
          <cell r="A1262">
            <v>104</v>
          </cell>
          <cell r="B1262" t="str">
            <v xml:space="preserve">Implementation of COTPA - 2003 </v>
          </cell>
          <cell r="C1262">
            <v>6080000</v>
          </cell>
          <cell r="D1262">
            <v>1523616</v>
          </cell>
          <cell r="E1262">
            <v>0.25059473684210526</v>
          </cell>
        </row>
        <row r="1263">
          <cell r="A1263" t="str">
            <v>104.A</v>
          </cell>
          <cell r="B1263" t="str">
            <v>DBT</v>
          </cell>
          <cell r="C1263">
            <v>0</v>
          </cell>
          <cell r="D1263">
            <v>0</v>
          </cell>
          <cell r="E1263">
            <v>0</v>
          </cell>
        </row>
        <row r="1264">
          <cell r="A1264" t="str">
            <v>104.B</v>
          </cell>
          <cell r="B1264" t="str">
            <v>Infrastructure - Civil works (I&amp;C)</v>
          </cell>
          <cell r="C1264">
            <v>0</v>
          </cell>
          <cell r="D1264">
            <v>0</v>
          </cell>
          <cell r="E1264">
            <v>0</v>
          </cell>
        </row>
        <row r="1265">
          <cell r="A1265" t="str">
            <v>104.C</v>
          </cell>
          <cell r="B1265" t="str">
            <v>Equipment (Including Furniture, Excluding Computers)</v>
          </cell>
          <cell r="C1265">
            <v>0</v>
          </cell>
          <cell r="D1265">
            <v>0</v>
          </cell>
          <cell r="E1265">
            <v>0</v>
          </cell>
        </row>
        <row r="1266">
          <cell r="A1266" t="str">
            <v>104.D</v>
          </cell>
          <cell r="B1266" t="str">
            <v xml:space="preserve">Drugs and supplies </v>
          </cell>
          <cell r="C1266">
            <v>0</v>
          </cell>
          <cell r="D1266">
            <v>0</v>
          </cell>
          <cell r="E1266">
            <v>0</v>
          </cell>
        </row>
        <row r="1267">
          <cell r="A1267" t="str">
            <v>104.E</v>
          </cell>
          <cell r="B1267" t="str">
            <v>Diagnostics (Consumables, PPP, Sample Transport)</v>
          </cell>
          <cell r="C1267">
            <v>0</v>
          </cell>
          <cell r="D1267">
            <v>0</v>
          </cell>
          <cell r="E1267">
            <v>0</v>
          </cell>
        </row>
        <row r="1268">
          <cell r="A1268" t="str">
            <v>104.F</v>
          </cell>
          <cell r="B1268" t="str">
            <v>Capacity building incl. training</v>
          </cell>
          <cell r="C1268">
            <v>1140000</v>
          </cell>
          <cell r="D1268">
            <v>274925</v>
          </cell>
          <cell r="E1268">
            <v>0.24116228070175438</v>
          </cell>
        </row>
        <row r="1269">
          <cell r="A1269" t="str">
            <v>104.G</v>
          </cell>
          <cell r="B1269" t="str">
            <v>ASHA incentives</v>
          </cell>
          <cell r="C1269">
            <v>0</v>
          </cell>
          <cell r="D1269">
            <v>0</v>
          </cell>
          <cell r="E1269">
            <v>0</v>
          </cell>
        </row>
        <row r="1270">
          <cell r="A1270" t="str">
            <v>104.H</v>
          </cell>
          <cell r="B1270" t="str">
            <v>Others including operating costs(OOC)</v>
          </cell>
          <cell r="C1270">
            <v>1140000</v>
          </cell>
          <cell r="D1270">
            <v>169223</v>
          </cell>
          <cell r="E1270">
            <v>0.14844122807017543</v>
          </cell>
        </row>
        <row r="1271">
          <cell r="A1271" t="str">
            <v>104.I</v>
          </cell>
          <cell r="B1271" t="str">
            <v xml:space="preserve">IEC &amp; Printing </v>
          </cell>
          <cell r="C1271">
            <v>3800000</v>
          </cell>
          <cell r="D1271">
            <v>1079468</v>
          </cell>
          <cell r="E1271">
            <v>0.2840705263157895</v>
          </cell>
        </row>
        <row r="1272">
          <cell r="A1272" t="str">
            <v>104.J</v>
          </cell>
          <cell r="B1272" t="str">
            <v>Planning &amp; M&amp;E</v>
          </cell>
          <cell r="C1272">
            <v>0</v>
          </cell>
          <cell r="D1272">
            <v>0</v>
          </cell>
          <cell r="E1272">
            <v>0</v>
          </cell>
        </row>
        <row r="1273">
          <cell r="A1273" t="str">
            <v>104.K</v>
          </cell>
          <cell r="B1273" t="str">
            <v>Surveillance, Research, Review, Evaluation (SRRE)</v>
          </cell>
          <cell r="C1273">
            <v>0</v>
          </cell>
          <cell r="D1273">
            <v>0</v>
          </cell>
          <cell r="E1273">
            <v>0</v>
          </cell>
        </row>
        <row r="1274">
          <cell r="A1274">
            <v>105</v>
          </cell>
          <cell r="B1274" t="str">
            <v xml:space="preserve">Implementation of ToEFI guideline </v>
          </cell>
          <cell r="C1274">
            <v>0</v>
          </cell>
          <cell r="D1274">
            <v>0</v>
          </cell>
          <cell r="E1274">
            <v>0</v>
          </cell>
        </row>
        <row r="1275">
          <cell r="A1275" t="str">
            <v>105.A</v>
          </cell>
          <cell r="B1275" t="str">
            <v>DBT</v>
          </cell>
          <cell r="C1275">
            <v>0</v>
          </cell>
          <cell r="D1275">
            <v>0</v>
          </cell>
          <cell r="E1275">
            <v>0</v>
          </cell>
        </row>
        <row r="1276">
          <cell r="A1276" t="str">
            <v>105.B</v>
          </cell>
          <cell r="B1276" t="str">
            <v>Infrastructure - Civil works (I&amp;C)</v>
          </cell>
          <cell r="C1276">
            <v>0</v>
          </cell>
          <cell r="D1276">
            <v>0</v>
          </cell>
          <cell r="E1276">
            <v>0</v>
          </cell>
        </row>
        <row r="1277">
          <cell r="A1277" t="str">
            <v>105.C</v>
          </cell>
          <cell r="B1277" t="str">
            <v>Equipment (Including Furniture, Excluding Computers)</v>
          </cell>
          <cell r="C1277">
            <v>0</v>
          </cell>
          <cell r="D1277">
            <v>0</v>
          </cell>
          <cell r="E1277">
            <v>0</v>
          </cell>
        </row>
        <row r="1278">
          <cell r="A1278" t="str">
            <v>105.D</v>
          </cell>
          <cell r="B1278" t="str">
            <v xml:space="preserve">Drugs and supplies </v>
          </cell>
          <cell r="C1278">
            <v>0</v>
          </cell>
          <cell r="D1278">
            <v>0</v>
          </cell>
          <cell r="E1278">
            <v>0</v>
          </cell>
        </row>
        <row r="1279">
          <cell r="A1279" t="str">
            <v>105.E</v>
          </cell>
          <cell r="B1279" t="str">
            <v>Diagnostics (Consumables, PPP, Sample Transport)</v>
          </cell>
          <cell r="C1279">
            <v>0</v>
          </cell>
          <cell r="D1279">
            <v>0</v>
          </cell>
          <cell r="E1279">
            <v>0</v>
          </cell>
        </row>
        <row r="1280">
          <cell r="A1280" t="str">
            <v>105.F</v>
          </cell>
          <cell r="B1280" t="str">
            <v>Capacity building incl. training</v>
          </cell>
          <cell r="C1280">
            <v>0</v>
          </cell>
          <cell r="D1280">
            <v>0</v>
          </cell>
          <cell r="E1280">
            <v>0</v>
          </cell>
        </row>
        <row r="1281">
          <cell r="A1281" t="str">
            <v>105.G</v>
          </cell>
          <cell r="B1281" t="str">
            <v>ASHA incentives</v>
          </cell>
          <cell r="C1281">
            <v>0</v>
          </cell>
          <cell r="D1281">
            <v>0</v>
          </cell>
          <cell r="E1281">
            <v>0</v>
          </cell>
        </row>
        <row r="1282">
          <cell r="A1282" t="str">
            <v>105.H</v>
          </cell>
          <cell r="B1282" t="str">
            <v>Others including operating costs(OOC)</v>
          </cell>
          <cell r="C1282">
            <v>0</v>
          </cell>
          <cell r="D1282">
            <v>0</v>
          </cell>
          <cell r="E1282">
            <v>0</v>
          </cell>
        </row>
        <row r="1283">
          <cell r="A1283" t="str">
            <v>105.I</v>
          </cell>
          <cell r="B1283" t="str">
            <v xml:space="preserve">IEC &amp; Printing </v>
          </cell>
          <cell r="C1283">
            <v>0</v>
          </cell>
          <cell r="D1283">
            <v>0</v>
          </cell>
          <cell r="E1283">
            <v>0</v>
          </cell>
        </row>
        <row r="1284">
          <cell r="A1284" t="str">
            <v>105.J</v>
          </cell>
          <cell r="B1284" t="str">
            <v>Planning &amp; M&amp;E</v>
          </cell>
          <cell r="C1284">
            <v>0</v>
          </cell>
          <cell r="D1284">
            <v>0</v>
          </cell>
          <cell r="E1284">
            <v>0</v>
          </cell>
        </row>
        <row r="1285">
          <cell r="A1285" t="str">
            <v>105.K</v>
          </cell>
          <cell r="B1285" t="str">
            <v>Surveillance, Research, Review, Evaluation (SRRE)</v>
          </cell>
          <cell r="C1285">
            <v>0</v>
          </cell>
          <cell r="D1285">
            <v>0</v>
          </cell>
          <cell r="E1285">
            <v>0</v>
          </cell>
        </row>
        <row r="1286">
          <cell r="A1286">
            <v>106</v>
          </cell>
          <cell r="B1286" t="str">
            <v>Tobacco Cessation</v>
          </cell>
          <cell r="C1286">
            <v>3772000</v>
          </cell>
          <cell r="D1286">
            <v>553927</v>
          </cell>
          <cell r="E1286">
            <v>0.14685233297985154</v>
          </cell>
        </row>
        <row r="1287">
          <cell r="A1287" t="str">
            <v>106.A</v>
          </cell>
          <cell r="B1287" t="str">
            <v>DBT</v>
          </cell>
          <cell r="C1287">
            <v>0</v>
          </cell>
          <cell r="D1287">
            <v>0</v>
          </cell>
          <cell r="E1287">
            <v>0</v>
          </cell>
        </row>
        <row r="1288">
          <cell r="A1288" t="str">
            <v>106.B</v>
          </cell>
          <cell r="B1288" t="str">
            <v>Infrastructure - Civil works (I&amp;C)</v>
          </cell>
          <cell r="C1288">
            <v>0</v>
          </cell>
          <cell r="D1288">
            <v>0</v>
          </cell>
          <cell r="E1288">
            <v>0</v>
          </cell>
        </row>
        <row r="1289">
          <cell r="A1289" t="str">
            <v>106.C</v>
          </cell>
          <cell r="B1289" t="str">
            <v>Equipment (Including Furniture, Excluding Computers)</v>
          </cell>
          <cell r="C1289">
            <v>0</v>
          </cell>
          <cell r="D1289">
            <v>0</v>
          </cell>
          <cell r="E1289">
            <v>0</v>
          </cell>
        </row>
        <row r="1290">
          <cell r="A1290" t="str">
            <v>106.D</v>
          </cell>
          <cell r="B1290" t="str">
            <v xml:space="preserve">Drugs and supplies </v>
          </cell>
          <cell r="C1290">
            <v>500000</v>
          </cell>
          <cell r="D1290">
            <v>127539</v>
          </cell>
          <cell r="E1290">
            <v>0.25507800000000003</v>
          </cell>
        </row>
        <row r="1291">
          <cell r="A1291" t="str">
            <v>106.E</v>
          </cell>
          <cell r="B1291" t="str">
            <v>Diagnostics (Consumables, PPP, Sample Transport)</v>
          </cell>
          <cell r="C1291">
            <v>0</v>
          </cell>
          <cell r="D1291">
            <v>0</v>
          </cell>
          <cell r="E1291">
            <v>0</v>
          </cell>
        </row>
        <row r="1292">
          <cell r="A1292" t="str">
            <v>106.F</v>
          </cell>
          <cell r="B1292" t="str">
            <v>Capacity building incl. training</v>
          </cell>
          <cell r="C1292">
            <v>1920000</v>
          </cell>
          <cell r="D1292">
            <v>391303</v>
          </cell>
          <cell r="E1292">
            <v>0.20380364583333332</v>
          </cell>
        </row>
        <row r="1293">
          <cell r="A1293" t="str">
            <v>106.G</v>
          </cell>
          <cell r="B1293" t="str">
            <v>ASHA incentives</v>
          </cell>
          <cell r="C1293">
            <v>0</v>
          </cell>
          <cell r="D1293">
            <v>0</v>
          </cell>
          <cell r="E1293">
            <v>0</v>
          </cell>
        </row>
        <row r="1294">
          <cell r="A1294" t="str">
            <v>106.H</v>
          </cell>
          <cell r="B1294" t="str">
            <v>Others including operating costs(OOC)</v>
          </cell>
          <cell r="C1294">
            <v>0</v>
          </cell>
          <cell r="D1294">
            <v>0</v>
          </cell>
          <cell r="E1294">
            <v>0</v>
          </cell>
        </row>
        <row r="1295">
          <cell r="A1295" t="str">
            <v>106.I</v>
          </cell>
          <cell r="B1295" t="str">
            <v xml:space="preserve">IEC &amp; Printing </v>
          </cell>
          <cell r="C1295">
            <v>212000</v>
          </cell>
          <cell r="D1295">
            <v>0</v>
          </cell>
          <cell r="E1295">
            <v>0</v>
          </cell>
        </row>
        <row r="1296">
          <cell r="A1296" t="str">
            <v>106.J</v>
          </cell>
          <cell r="B1296" t="str">
            <v>Planning &amp; M&amp;E</v>
          </cell>
          <cell r="C1296">
            <v>1140000</v>
          </cell>
          <cell r="D1296">
            <v>35085</v>
          </cell>
          <cell r="E1296">
            <v>3.0776315789473683E-2</v>
          </cell>
        </row>
        <row r="1297">
          <cell r="A1297" t="str">
            <v>106.K</v>
          </cell>
          <cell r="B1297" t="str">
            <v>Surveillance, Research, Review, Evaluation (SRRE)</v>
          </cell>
          <cell r="C1297">
            <v>0</v>
          </cell>
          <cell r="D1297">
            <v>0</v>
          </cell>
          <cell r="E1297">
            <v>0</v>
          </cell>
        </row>
        <row r="1298">
          <cell r="A1298">
            <v>0</v>
          </cell>
          <cell r="B1298" t="str">
            <v>National Programme for Prevention and Control of Diabetes, Cardiovascular Disease and Stroke (NPCDCS) (Excluding Planning &amp; M&amp;E)</v>
          </cell>
          <cell r="C1298">
            <v>1523936000</v>
          </cell>
          <cell r="D1298">
            <v>774120519.91999996</v>
          </cell>
          <cell r="E1298">
            <v>0.50797442931986647</v>
          </cell>
        </row>
        <row r="1299">
          <cell r="A1299">
            <v>107</v>
          </cell>
          <cell r="B1299" t="str">
            <v>NCD Clinics at DH</v>
          </cell>
          <cell r="C1299">
            <v>135800000</v>
          </cell>
          <cell r="D1299">
            <v>17817842</v>
          </cell>
          <cell r="E1299">
            <v>0.13120649484536082</v>
          </cell>
        </row>
        <row r="1300">
          <cell r="A1300" t="str">
            <v>107.A</v>
          </cell>
          <cell r="B1300" t="str">
            <v>DBT</v>
          </cell>
          <cell r="C1300">
            <v>0</v>
          </cell>
          <cell r="D1300">
            <v>0</v>
          </cell>
          <cell r="E1300">
            <v>0</v>
          </cell>
        </row>
        <row r="1301">
          <cell r="A1301" t="str">
            <v>107.B</v>
          </cell>
          <cell r="B1301" t="str">
            <v>Infrastructure - Civil works (I&amp;C)</v>
          </cell>
          <cell r="C1301">
            <v>0</v>
          </cell>
          <cell r="D1301">
            <v>0</v>
          </cell>
          <cell r="E1301">
            <v>0</v>
          </cell>
        </row>
        <row r="1302">
          <cell r="A1302" t="str">
            <v>107.C</v>
          </cell>
          <cell r="B1302" t="str">
            <v>Equipment (Including Furniture, Excluding Computers)</v>
          </cell>
          <cell r="C1302">
            <v>75000000</v>
          </cell>
          <cell r="D1302">
            <v>0</v>
          </cell>
          <cell r="E1302">
            <v>0</v>
          </cell>
        </row>
        <row r="1303">
          <cell r="A1303" t="str">
            <v>107.D</v>
          </cell>
          <cell r="B1303" t="str">
            <v xml:space="preserve">Drugs and supplies </v>
          </cell>
          <cell r="C1303">
            <v>47500000</v>
          </cell>
          <cell r="D1303">
            <v>14816948</v>
          </cell>
          <cell r="E1303">
            <v>0.31193574736842106</v>
          </cell>
        </row>
        <row r="1304">
          <cell r="A1304" t="str">
            <v>107.E</v>
          </cell>
          <cell r="B1304" t="str">
            <v>Diagnostics (Consumables, PPP, Sample Transport)</v>
          </cell>
          <cell r="C1304">
            <v>0</v>
          </cell>
          <cell r="D1304">
            <v>0</v>
          </cell>
          <cell r="E1304">
            <v>0</v>
          </cell>
        </row>
        <row r="1305">
          <cell r="A1305" t="str">
            <v>107.F</v>
          </cell>
          <cell r="B1305" t="str">
            <v>Capacity building incl. training</v>
          </cell>
          <cell r="C1305">
            <v>0</v>
          </cell>
          <cell r="D1305">
            <v>0</v>
          </cell>
          <cell r="E1305">
            <v>0</v>
          </cell>
        </row>
        <row r="1306">
          <cell r="A1306" t="str">
            <v>107.G</v>
          </cell>
          <cell r="B1306" t="str">
            <v>ASHA incentives</v>
          </cell>
          <cell r="C1306">
            <v>0</v>
          </cell>
          <cell r="D1306">
            <v>0</v>
          </cell>
          <cell r="E1306">
            <v>0</v>
          </cell>
        </row>
        <row r="1307">
          <cell r="A1307" t="str">
            <v>107.H</v>
          </cell>
          <cell r="B1307" t="str">
            <v>Others including operating costs(OOC)</v>
          </cell>
          <cell r="C1307">
            <v>13300000</v>
          </cell>
          <cell r="D1307">
            <v>3000894</v>
          </cell>
          <cell r="E1307">
            <v>0.22563112781954886</v>
          </cell>
        </row>
        <row r="1308">
          <cell r="A1308" t="str">
            <v>107.I</v>
          </cell>
          <cell r="B1308" t="str">
            <v xml:space="preserve">IEC &amp; Printing </v>
          </cell>
          <cell r="C1308">
            <v>0</v>
          </cell>
          <cell r="D1308">
            <v>0</v>
          </cell>
          <cell r="E1308">
            <v>0</v>
          </cell>
        </row>
        <row r="1309">
          <cell r="A1309" t="str">
            <v>107.J</v>
          </cell>
          <cell r="B1309" t="str">
            <v>Planning &amp; M&amp;E</v>
          </cell>
          <cell r="C1309">
            <v>0</v>
          </cell>
          <cell r="D1309">
            <v>0</v>
          </cell>
          <cell r="E1309">
            <v>0</v>
          </cell>
        </row>
        <row r="1310">
          <cell r="A1310" t="str">
            <v>107.K</v>
          </cell>
          <cell r="B1310" t="str">
            <v>Surveillance, Research, Review, Evaluation (SRRE)</v>
          </cell>
          <cell r="C1310">
            <v>0</v>
          </cell>
          <cell r="D1310">
            <v>0</v>
          </cell>
          <cell r="E1310">
            <v>0</v>
          </cell>
        </row>
        <row r="1311">
          <cell r="A1311">
            <v>108</v>
          </cell>
          <cell r="B1311" t="str">
            <v>NCD Clinics at CHC/SDH</v>
          </cell>
          <cell r="C1311">
            <v>170000000</v>
          </cell>
          <cell r="D1311">
            <v>85643375.920000002</v>
          </cell>
          <cell r="E1311">
            <v>0.50378456423529416</v>
          </cell>
        </row>
        <row r="1312">
          <cell r="A1312" t="str">
            <v>108.A</v>
          </cell>
          <cell r="B1312" t="str">
            <v>DBT</v>
          </cell>
          <cell r="C1312">
            <v>0</v>
          </cell>
          <cell r="D1312">
            <v>0</v>
          </cell>
          <cell r="E1312">
            <v>0</v>
          </cell>
        </row>
        <row r="1313">
          <cell r="A1313" t="str">
            <v>108.B</v>
          </cell>
          <cell r="B1313" t="str">
            <v>Infrastructure - Civil works (I&amp;C)</v>
          </cell>
          <cell r="C1313">
            <v>0</v>
          </cell>
          <cell r="D1313">
            <v>0</v>
          </cell>
          <cell r="E1313">
            <v>0</v>
          </cell>
        </row>
        <row r="1314">
          <cell r="A1314" t="str">
            <v>108.C</v>
          </cell>
          <cell r="B1314" t="str">
            <v>Equipment (Including Furniture, Excluding Computers)</v>
          </cell>
          <cell r="C1314">
            <v>63700000</v>
          </cell>
          <cell r="D1314">
            <v>25509187</v>
          </cell>
          <cell r="E1314">
            <v>0.40045819466248039</v>
          </cell>
        </row>
        <row r="1315">
          <cell r="A1315" t="str">
            <v>108.D</v>
          </cell>
          <cell r="B1315" t="str">
            <v xml:space="preserve">Drugs and supplies </v>
          </cell>
          <cell r="C1315">
            <v>30100000</v>
          </cell>
          <cell r="D1315">
            <v>18530464</v>
          </cell>
          <cell r="E1315">
            <v>0.61563003322259136</v>
          </cell>
        </row>
        <row r="1316">
          <cell r="A1316" t="str">
            <v>108.E</v>
          </cell>
          <cell r="B1316" t="str">
            <v>Diagnostics (Consumables, PPP, Sample Transport)</v>
          </cell>
          <cell r="C1316">
            <v>0</v>
          </cell>
          <cell r="D1316">
            <v>0</v>
          </cell>
          <cell r="E1316">
            <v>0</v>
          </cell>
        </row>
        <row r="1317">
          <cell r="A1317" t="str">
            <v>108.F</v>
          </cell>
          <cell r="B1317" t="str">
            <v>Capacity building incl. training</v>
          </cell>
          <cell r="C1317">
            <v>0</v>
          </cell>
          <cell r="D1317">
            <v>0</v>
          </cell>
          <cell r="E1317">
            <v>0</v>
          </cell>
        </row>
        <row r="1318">
          <cell r="A1318" t="str">
            <v>108.G</v>
          </cell>
          <cell r="B1318" t="str">
            <v>ASHA incentives</v>
          </cell>
          <cell r="C1318">
            <v>0</v>
          </cell>
          <cell r="D1318">
            <v>0</v>
          </cell>
          <cell r="E1318">
            <v>0</v>
          </cell>
        </row>
        <row r="1319">
          <cell r="A1319" t="str">
            <v>108.H</v>
          </cell>
          <cell r="B1319" t="str">
            <v>Others including operating costs(OOC)</v>
          </cell>
          <cell r="C1319">
            <v>76200000</v>
          </cell>
          <cell r="D1319">
            <v>41603724.920000002</v>
          </cell>
          <cell r="E1319">
            <v>0.54598064199475072</v>
          </cell>
        </row>
        <row r="1320">
          <cell r="A1320" t="str">
            <v>108.I</v>
          </cell>
          <cell r="B1320" t="str">
            <v xml:space="preserve">IEC &amp; Printing </v>
          </cell>
          <cell r="C1320">
            <v>0</v>
          </cell>
          <cell r="D1320">
            <v>0</v>
          </cell>
          <cell r="E1320">
            <v>0</v>
          </cell>
        </row>
        <row r="1321">
          <cell r="A1321" t="str">
            <v>108.J</v>
          </cell>
          <cell r="B1321" t="str">
            <v>Planning &amp; M&amp;E</v>
          </cell>
          <cell r="C1321">
            <v>0</v>
          </cell>
          <cell r="D1321">
            <v>0</v>
          </cell>
          <cell r="E1321">
            <v>0</v>
          </cell>
        </row>
        <row r="1322">
          <cell r="A1322" t="str">
            <v>108.K</v>
          </cell>
          <cell r="B1322" t="str">
            <v>Surveillance, Research, Review, Evaluation (SRRE)</v>
          </cell>
          <cell r="C1322">
            <v>0</v>
          </cell>
          <cell r="D1322">
            <v>0</v>
          </cell>
          <cell r="E1322">
            <v>0</v>
          </cell>
        </row>
        <row r="1323">
          <cell r="A1323">
            <v>109</v>
          </cell>
          <cell r="B1323" t="str">
            <v>Cardiac Care Unit (CCU/ICU) including STEMI</v>
          </cell>
          <cell r="C1323">
            <v>0</v>
          </cell>
          <cell r="D1323">
            <v>0</v>
          </cell>
          <cell r="E1323">
            <v>0</v>
          </cell>
        </row>
        <row r="1324">
          <cell r="A1324" t="str">
            <v>109.A</v>
          </cell>
          <cell r="B1324" t="str">
            <v>DBT</v>
          </cell>
          <cell r="C1324">
            <v>0</v>
          </cell>
          <cell r="D1324">
            <v>0</v>
          </cell>
          <cell r="E1324">
            <v>0</v>
          </cell>
        </row>
        <row r="1325">
          <cell r="A1325" t="str">
            <v>109.B</v>
          </cell>
          <cell r="B1325" t="str">
            <v>Infrastructure - Civil works (I&amp;C)</v>
          </cell>
          <cell r="C1325">
            <v>0</v>
          </cell>
          <cell r="D1325">
            <v>0</v>
          </cell>
          <cell r="E1325">
            <v>0</v>
          </cell>
        </row>
        <row r="1326">
          <cell r="A1326" t="str">
            <v>109.C</v>
          </cell>
          <cell r="B1326" t="str">
            <v>Equipment (Including Furniture, Excluding Computers)</v>
          </cell>
          <cell r="C1326">
            <v>0</v>
          </cell>
          <cell r="D1326">
            <v>0</v>
          </cell>
          <cell r="E1326">
            <v>0</v>
          </cell>
        </row>
        <row r="1327">
          <cell r="A1327" t="str">
            <v>109.D</v>
          </cell>
          <cell r="B1327" t="str">
            <v xml:space="preserve">Drugs and supplies </v>
          </cell>
          <cell r="C1327">
            <v>0</v>
          </cell>
          <cell r="D1327">
            <v>0</v>
          </cell>
          <cell r="E1327">
            <v>0</v>
          </cell>
        </row>
        <row r="1328">
          <cell r="A1328" t="str">
            <v>109.E</v>
          </cell>
          <cell r="B1328" t="str">
            <v>Diagnostics (Consumables, PPP, Sample Transport)</v>
          </cell>
          <cell r="C1328">
            <v>0</v>
          </cell>
          <cell r="D1328">
            <v>0</v>
          </cell>
          <cell r="E1328">
            <v>0</v>
          </cell>
        </row>
        <row r="1329">
          <cell r="A1329" t="str">
            <v>109.F</v>
          </cell>
          <cell r="B1329" t="str">
            <v>Capacity building incl. training</v>
          </cell>
          <cell r="C1329">
            <v>0</v>
          </cell>
          <cell r="D1329">
            <v>0</v>
          </cell>
          <cell r="E1329">
            <v>0</v>
          </cell>
        </row>
        <row r="1330">
          <cell r="A1330" t="str">
            <v>109.G</v>
          </cell>
          <cell r="B1330" t="str">
            <v>ASHA incentives</v>
          </cell>
          <cell r="C1330">
            <v>0</v>
          </cell>
          <cell r="D1330">
            <v>0</v>
          </cell>
          <cell r="E1330">
            <v>0</v>
          </cell>
        </row>
        <row r="1331">
          <cell r="A1331" t="str">
            <v>109.H</v>
          </cell>
          <cell r="B1331" t="str">
            <v>Others including operating costs(OOC)</v>
          </cell>
          <cell r="C1331">
            <v>0</v>
          </cell>
          <cell r="D1331">
            <v>0</v>
          </cell>
          <cell r="E1331">
            <v>0</v>
          </cell>
        </row>
        <row r="1332">
          <cell r="A1332" t="str">
            <v>109.I</v>
          </cell>
          <cell r="B1332" t="str">
            <v xml:space="preserve">IEC &amp; Printing </v>
          </cell>
          <cell r="C1332">
            <v>0</v>
          </cell>
          <cell r="D1332">
            <v>0</v>
          </cell>
          <cell r="E1332">
            <v>0</v>
          </cell>
        </row>
        <row r="1333">
          <cell r="A1333" t="str">
            <v>109.J</v>
          </cell>
          <cell r="B1333" t="str">
            <v>Planning &amp; M&amp;E</v>
          </cell>
          <cell r="C1333">
            <v>0</v>
          </cell>
          <cell r="D1333">
            <v>0</v>
          </cell>
          <cell r="E1333">
            <v>0</v>
          </cell>
        </row>
        <row r="1334">
          <cell r="A1334" t="str">
            <v>109.K</v>
          </cell>
          <cell r="B1334" t="str">
            <v>Surveillance, Research, Review, Evaluation (SRRE)</v>
          </cell>
          <cell r="C1334">
            <v>0</v>
          </cell>
          <cell r="D1334">
            <v>0</v>
          </cell>
          <cell r="E1334">
            <v>0</v>
          </cell>
        </row>
        <row r="1335">
          <cell r="A1335">
            <v>110</v>
          </cell>
          <cell r="B1335" t="str">
            <v>Other NPCDCS Components</v>
          </cell>
          <cell r="C1335">
            <v>1021302000</v>
          </cell>
          <cell r="D1335">
            <v>608112982</v>
          </cell>
          <cell r="E1335">
            <v>0.59542915024155441</v>
          </cell>
        </row>
        <row r="1336">
          <cell r="A1336" t="str">
            <v>110.A</v>
          </cell>
          <cell r="B1336" t="str">
            <v>DBT</v>
          </cell>
          <cell r="C1336">
            <v>0</v>
          </cell>
          <cell r="D1336">
            <v>0</v>
          </cell>
          <cell r="E1336">
            <v>0</v>
          </cell>
        </row>
        <row r="1337">
          <cell r="A1337" t="str">
            <v>110.B</v>
          </cell>
          <cell r="B1337" t="str">
            <v>Infrastructure - Civil works (I&amp;C)</v>
          </cell>
          <cell r="C1337">
            <v>0</v>
          </cell>
          <cell r="D1337">
            <v>0</v>
          </cell>
          <cell r="E1337">
            <v>0</v>
          </cell>
        </row>
        <row r="1338">
          <cell r="A1338" t="str">
            <v>110.C</v>
          </cell>
          <cell r="B1338" t="str">
            <v>Equipment (Including Furniture, Excluding Computers)</v>
          </cell>
          <cell r="C1338">
            <v>171710000</v>
          </cell>
          <cell r="D1338">
            <v>29549009</v>
          </cell>
          <cell r="E1338">
            <v>0.17208671015083571</v>
          </cell>
        </row>
        <row r="1339">
          <cell r="A1339" t="str">
            <v>110.D</v>
          </cell>
          <cell r="B1339" t="str">
            <v xml:space="preserve">Drugs and supplies </v>
          </cell>
          <cell r="C1339">
            <v>85000000</v>
          </cell>
          <cell r="D1339">
            <v>0</v>
          </cell>
          <cell r="E1339">
            <v>0</v>
          </cell>
        </row>
        <row r="1340">
          <cell r="A1340" t="str">
            <v>110.E</v>
          </cell>
          <cell r="B1340" t="str">
            <v>Diagnostics (Consumables, PPP, Sample Transport)</v>
          </cell>
          <cell r="C1340">
            <v>233917000</v>
          </cell>
          <cell r="D1340">
            <v>331636527</v>
          </cell>
          <cell r="E1340">
            <v>1.4177529935831941</v>
          </cell>
        </row>
        <row r="1341">
          <cell r="A1341" t="str">
            <v>110.F</v>
          </cell>
          <cell r="B1341" t="str">
            <v>Capacity building incl. training</v>
          </cell>
          <cell r="C1341">
            <v>127700000</v>
          </cell>
          <cell r="D1341">
            <v>98625005</v>
          </cell>
          <cell r="E1341">
            <v>0.77231797180892714</v>
          </cell>
        </row>
        <row r="1342">
          <cell r="A1342" t="str">
            <v>110.G</v>
          </cell>
          <cell r="B1342" t="str">
            <v>ASHA incentives</v>
          </cell>
          <cell r="C1342">
            <v>273560000</v>
          </cell>
          <cell r="D1342">
            <v>37410550</v>
          </cell>
          <cell r="E1342">
            <v>0.13675445971633279</v>
          </cell>
        </row>
        <row r="1343">
          <cell r="A1343" t="str">
            <v>110.H</v>
          </cell>
          <cell r="B1343" t="str">
            <v>Others including operating costs(OOC)</v>
          </cell>
          <cell r="C1343">
            <v>41370000</v>
          </cell>
          <cell r="D1343">
            <v>34938323</v>
          </cell>
          <cell r="E1343">
            <v>0.84453282571912014</v>
          </cell>
        </row>
        <row r="1344">
          <cell r="A1344" t="str">
            <v>110.I</v>
          </cell>
          <cell r="B1344" t="str">
            <v xml:space="preserve">IEC &amp; Printing </v>
          </cell>
          <cell r="C1344">
            <v>64245000</v>
          </cell>
          <cell r="D1344">
            <v>56458385</v>
          </cell>
          <cell r="E1344">
            <v>0.87879811658494822</v>
          </cell>
        </row>
        <row r="1345">
          <cell r="A1345" t="str">
            <v>110.J</v>
          </cell>
          <cell r="B1345" t="str">
            <v>Planning &amp; M&amp;E</v>
          </cell>
          <cell r="C1345">
            <v>23800000</v>
          </cell>
          <cell r="D1345">
            <v>19495183</v>
          </cell>
          <cell r="E1345">
            <v>0.81912533613445382</v>
          </cell>
        </row>
        <row r="1346">
          <cell r="A1346" t="str">
            <v>110.K</v>
          </cell>
          <cell r="B1346" t="str">
            <v>Surveillance, Research, Review, Evaluation (SRRE)</v>
          </cell>
          <cell r="C1346">
            <v>0</v>
          </cell>
          <cell r="D1346">
            <v>0</v>
          </cell>
          <cell r="E1346">
            <v>0</v>
          </cell>
        </row>
        <row r="1347">
          <cell r="A1347">
            <v>111</v>
          </cell>
          <cell r="B1347" t="str">
            <v>State specific Initiatives and Innovations</v>
          </cell>
          <cell r="C1347">
            <v>196834000</v>
          </cell>
          <cell r="D1347">
            <v>62546320</v>
          </cell>
          <cell r="E1347">
            <v>0.31776176880010565</v>
          </cell>
        </row>
        <row r="1348">
          <cell r="A1348" t="str">
            <v>111.A</v>
          </cell>
          <cell r="B1348" t="str">
            <v>DBT</v>
          </cell>
          <cell r="C1348">
            <v>0</v>
          </cell>
          <cell r="D1348">
            <v>0</v>
          </cell>
          <cell r="E1348">
            <v>0</v>
          </cell>
        </row>
        <row r="1349">
          <cell r="A1349" t="str">
            <v>111.B</v>
          </cell>
          <cell r="B1349" t="str">
            <v>Infrastructure - Civil works (I&amp;C)</v>
          </cell>
          <cell r="C1349">
            <v>0</v>
          </cell>
          <cell r="D1349">
            <v>0</v>
          </cell>
          <cell r="E1349">
            <v>0</v>
          </cell>
        </row>
        <row r="1350">
          <cell r="A1350" t="str">
            <v>111.C</v>
          </cell>
          <cell r="B1350" t="str">
            <v>Equipment (Including Furniture, Excluding Computers)</v>
          </cell>
          <cell r="C1350">
            <v>78000000</v>
          </cell>
          <cell r="D1350">
            <v>0</v>
          </cell>
          <cell r="E1350">
            <v>0</v>
          </cell>
        </row>
        <row r="1351">
          <cell r="A1351" t="str">
            <v>111.D</v>
          </cell>
          <cell r="B1351" t="str">
            <v xml:space="preserve">Drugs and supplies </v>
          </cell>
          <cell r="C1351">
            <v>0</v>
          </cell>
          <cell r="D1351">
            <v>0</v>
          </cell>
          <cell r="E1351">
            <v>0</v>
          </cell>
        </row>
        <row r="1352">
          <cell r="A1352" t="str">
            <v>111.E</v>
          </cell>
          <cell r="B1352" t="str">
            <v>Diagnostics (Consumables, PPP, Sample Transport)</v>
          </cell>
          <cell r="C1352">
            <v>17143000</v>
          </cell>
          <cell r="D1352">
            <v>0</v>
          </cell>
          <cell r="E1352">
            <v>0</v>
          </cell>
        </row>
        <row r="1353">
          <cell r="A1353" t="str">
            <v>111.F</v>
          </cell>
          <cell r="B1353" t="str">
            <v>Capacity building incl. training</v>
          </cell>
          <cell r="C1353">
            <v>30700000</v>
          </cell>
          <cell r="D1353">
            <v>22355472</v>
          </cell>
          <cell r="E1353">
            <v>0.72819127035830622</v>
          </cell>
        </row>
        <row r="1354">
          <cell r="A1354" t="str">
            <v>111.G</v>
          </cell>
          <cell r="B1354" t="str">
            <v>ASHA incentives</v>
          </cell>
          <cell r="C1354">
            <v>68391000</v>
          </cell>
          <cell r="D1354">
            <v>40126593</v>
          </cell>
          <cell r="E1354">
            <v>0.586723296925034</v>
          </cell>
        </row>
        <row r="1355">
          <cell r="A1355" t="str">
            <v>111.H</v>
          </cell>
          <cell r="B1355" t="str">
            <v>Others including operating costs(OOC)</v>
          </cell>
          <cell r="C1355">
            <v>0</v>
          </cell>
          <cell r="D1355">
            <v>0</v>
          </cell>
          <cell r="E1355">
            <v>0</v>
          </cell>
        </row>
        <row r="1356">
          <cell r="A1356" t="str">
            <v>111.I</v>
          </cell>
          <cell r="B1356" t="str">
            <v xml:space="preserve">IEC &amp; Printing </v>
          </cell>
          <cell r="C1356">
            <v>0</v>
          </cell>
          <cell r="D1356">
            <v>0</v>
          </cell>
          <cell r="E1356">
            <v>0</v>
          </cell>
        </row>
        <row r="1357">
          <cell r="A1357" t="str">
            <v>111.J</v>
          </cell>
          <cell r="B1357" t="str">
            <v>Planning &amp; M&amp;E</v>
          </cell>
          <cell r="C1357">
            <v>0</v>
          </cell>
          <cell r="D1357">
            <v>0</v>
          </cell>
          <cell r="E1357">
            <v>0</v>
          </cell>
        </row>
        <row r="1358">
          <cell r="A1358" t="str">
            <v>111.K</v>
          </cell>
          <cell r="B1358" t="str">
            <v>Surveillance, Research, Review, Evaluation (SRRE)</v>
          </cell>
          <cell r="C1358">
            <v>2600000</v>
          </cell>
          <cell r="D1358">
            <v>64255</v>
          </cell>
          <cell r="E1358">
            <v>2.4713461538461538E-2</v>
          </cell>
        </row>
        <row r="1359">
          <cell r="A1359">
            <v>0</v>
          </cell>
          <cell r="B1359" t="str">
            <v>Pradhan Mantri National Dialysis Programme (PMNDP) (Excluding Planning &amp; M&amp;E)</v>
          </cell>
          <cell r="C1359">
            <v>499150000</v>
          </cell>
          <cell r="D1359">
            <v>399877608</v>
          </cell>
          <cell r="E1359">
            <v>0.80111711509566264</v>
          </cell>
        </row>
        <row r="1360">
          <cell r="A1360">
            <v>112</v>
          </cell>
          <cell r="B1360" t="str">
            <v>Haemodialysis Services</v>
          </cell>
          <cell r="C1360">
            <v>484200000</v>
          </cell>
          <cell r="D1360">
            <v>391572429</v>
          </cell>
          <cell r="E1360">
            <v>0.80869977075588595</v>
          </cell>
        </row>
        <row r="1361">
          <cell r="A1361" t="str">
            <v>112.A</v>
          </cell>
          <cell r="B1361" t="str">
            <v>DBT</v>
          </cell>
          <cell r="C1361">
            <v>0</v>
          </cell>
          <cell r="D1361">
            <v>0</v>
          </cell>
          <cell r="E1361">
            <v>0</v>
          </cell>
        </row>
        <row r="1362">
          <cell r="A1362" t="str">
            <v>112.B</v>
          </cell>
          <cell r="B1362" t="str">
            <v>Infrastructure - Civil works (I&amp;C)</v>
          </cell>
          <cell r="C1362">
            <v>0</v>
          </cell>
          <cell r="D1362">
            <v>0</v>
          </cell>
          <cell r="E1362">
            <v>0</v>
          </cell>
        </row>
        <row r="1363">
          <cell r="A1363" t="str">
            <v>112.C</v>
          </cell>
          <cell r="B1363" t="str">
            <v>Equipment (Including Furniture, Excluding Computers)</v>
          </cell>
          <cell r="C1363">
            <v>0</v>
          </cell>
          <cell r="D1363">
            <v>0</v>
          </cell>
          <cell r="E1363">
            <v>0</v>
          </cell>
        </row>
        <row r="1364">
          <cell r="A1364" t="str">
            <v>112.D</v>
          </cell>
          <cell r="B1364" t="str">
            <v xml:space="preserve">Drugs and supplies </v>
          </cell>
          <cell r="C1364">
            <v>0</v>
          </cell>
          <cell r="D1364">
            <v>0</v>
          </cell>
          <cell r="E1364">
            <v>0</v>
          </cell>
        </row>
        <row r="1365">
          <cell r="A1365" t="str">
            <v>112.E</v>
          </cell>
          <cell r="B1365" t="str">
            <v>Diagnostics (Consumables, PPP, Sample Transport)</v>
          </cell>
          <cell r="C1365">
            <v>0</v>
          </cell>
          <cell r="D1365">
            <v>0</v>
          </cell>
          <cell r="E1365">
            <v>0</v>
          </cell>
        </row>
        <row r="1366">
          <cell r="A1366" t="str">
            <v>112.F</v>
          </cell>
          <cell r="B1366" t="str">
            <v>Capacity building incl. training</v>
          </cell>
          <cell r="C1366">
            <v>0</v>
          </cell>
          <cell r="D1366">
            <v>0</v>
          </cell>
          <cell r="E1366">
            <v>0</v>
          </cell>
        </row>
        <row r="1367">
          <cell r="A1367" t="str">
            <v>112.G</v>
          </cell>
          <cell r="B1367" t="str">
            <v>ASHA incentives</v>
          </cell>
          <cell r="C1367">
            <v>0</v>
          </cell>
          <cell r="D1367">
            <v>0</v>
          </cell>
          <cell r="E1367">
            <v>0</v>
          </cell>
        </row>
        <row r="1368">
          <cell r="A1368" t="str">
            <v>112.H</v>
          </cell>
          <cell r="B1368" t="str">
            <v>Others including operating costs(OOC)</v>
          </cell>
          <cell r="C1368">
            <v>484200000</v>
          </cell>
          <cell r="D1368">
            <v>391572429</v>
          </cell>
          <cell r="E1368">
            <v>0.80869977075588595</v>
          </cell>
        </row>
        <row r="1369">
          <cell r="A1369" t="str">
            <v>112.I</v>
          </cell>
          <cell r="B1369" t="str">
            <v xml:space="preserve">IEC &amp; Printing </v>
          </cell>
          <cell r="C1369">
            <v>0</v>
          </cell>
          <cell r="D1369">
            <v>0</v>
          </cell>
          <cell r="E1369">
            <v>0</v>
          </cell>
        </row>
        <row r="1370">
          <cell r="A1370" t="str">
            <v>112.J</v>
          </cell>
          <cell r="B1370" t="str">
            <v>Planning &amp; M&amp;E</v>
          </cell>
          <cell r="C1370">
            <v>0</v>
          </cell>
          <cell r="D1370">
            <v>0</v>
          </cell>
          <cell r="E1370">
            <v>0</v>
          </cell>
        </row>
        <row r="1371">
          <cell r="A1371" t="str">
            <v>112.K</v>
          </cell>
          <cell r="B1371" t="str">
            <v>Surveillance, Research, Review, Evaluation (SRRE)</v>
          </cell>
          <cell r="C1371">
            <v>0</v>
          </cell>
          <cell r="D1371">
            <v>0</v>
          </cell>
          <cell r="E1371">
            <v>0</v>
          </cell>
        </row>
        <row r="1372">
          <cell r="A1372">
            <v>113</v>
          </cell>
          <cell r="B1372" t="str">
            <v>Peritoneal Dialysis Services</v>
          </cell>
          <cell r="C1372">
            <v>0</v>
          </cell>
          <cell r="D1372">
            <v>0</v>
          </cell>
          <cell r="E1372">
            <v>0</v>
          </cell>
        </row>
        <row r="1373">
          <cell r="A1373" t="str">
            <v>113.A</v>
          </cell>
          <cell r="B1373" t="str">
            <v>DBT</v>
          </cell>
          <cell r="C1373">
            <v>0</v>
          </cell>
          <cell r="D1373">
            <v>0</v>
          </cell>
          <cell r="E1373">
            <v>0</v>
          </cell>
        </row>
        <row r="1374">
          <cell r="A1374" t="str">
            <v>113.B</v>
          </cell>
          <cell r="B1374" t="str">
            <v>Infrastructure - Civil works (I&amp;C)</v>
          </cell>
          <cell r="C1374">
            <v>0</v>
          </cell>
          <cell r="D1374">
            <v>0</v>
          </cell>
          <cell r="E1374">
            <v>0</v>
          </cell>
        </row>
        <row r="1375">
          <cell r="A1375" t="str">
            <v>113.C</v>
          </cell>
          <cell r="B1375" t="str">
            <v>Equipment (Including Furniture, Excluding Computers)</v>
          </cell>
          <cell r="C1375">
            <v>0</v>
          </cell>
          <cell r="D1375">
            <v>0</v>
          </cell>
          <cell r="E1375">
            <v>0</v>
          </cell>
        </row>
        <row r="1376">
          <cell r="A1376" t="str">
            <v>113.D</v>
          </cell>
          <cell r="B1376" t="str">
            <v xml:space="preserve">Drugs and supplies </v>
          </cell>
          <cell r="C1376">
            <v>0</v>
          </cell>
          <cell r="D1376">
            <v>0</v>
          </cell>
          <cell r="E1376">
            <v>0</v>
          </cell>
        </row>
        <row r="1377">
          <cell r="A1377" t="str">
            <v>113.E</v>
          </cell>
          <cell r="B1377" t="str">
            <v>Diagnostics (Consumables, PPP, Sample Transport)</v>
          </cell>
          <cell r="C1377">
            <v>0</v>
          </cell>
          <cell r="D1377">
            <v>0</v>
          </cell>
          <cell r="E1377">
            <v>0</v>
          </cell>
        </row>
        <row r="1378">
          <cell r="A1378" t="str">
            <v>113.F</v>
          </cell>
          <cell r="B1378" t="str">
            <v>Capacity building incl. training</v>
          </cell>
          <cell r="C1378">
            <v>0</v>
          </cell>
          <cell r="D1378">
            <v>0</v>
          </cell>
          <cell r="E1378">
            <v>0</v>
          </cell>
        </row>
        <row r="1379">
          <cell r="A1379" t="str">
            <v>113.G</v>
          </cell>
          <cell r="B1379" t="str">
            <v>ASHA incentives</v>
          </cell>
          <cell r="C1379">
            <v>0</v>
          </cell>
          <cell r="D1379">
            <v>0</v>
          </cell>
          <cell r="E1379">
            <v>0</v>
          </cell>
        </row>
        <row r="1380">
          <cell r="A1380" t="str">
            <v>113.H</v>
          </cell>
          <cell r="B1380" t="str">
            <v>Others including operating costs(OOC)</v>
          </cell>
          <cell r="C1380">
            <v>0</v>
          </cell>
          <cell r="D1380">
            <v>0</v>
          </cell>
          <cell r="E1380">
            <v>0</v>
          </cell>
        </row>
        <row r="1381">
          <cell r="A1381" t="str">
            <v>113.I</v>
          </cell>
          <cell r="B1381" t="str">
            <v xml:space="preserve">IEC &amp; Printing </v>
          </cell>
          <cell r="C1381">
            <v>0</v>
          </cell>
          <cell r="D1381">
            <v>0</v>
          </cell>
          <cell r="E1381">
            <v>0</v>
          </cell>
        </row>
        <row r="1382">
          <cell r="A1382" t="str">
            <v>113.J</v>
          </cell>
          <cell r="B1382" t="str">
            <v>Planning &amp; M&amp;E</v>
          </cell>
          <cell r="C1382">
            <v>0</v>
          </cell>
          <cell r="D1382">
            <v>0</v>
          </cell>
          <cell r="E1382">
            <v>0</v>
          </cell>
        </row>
        <row r="1383">
          <cell r="A1383" t="str">
            <v>113.K</v>
          </cell>
          <cell r="B1383" t="str">
            <v>Surveillance, Research, Review, Evaluation (SRRE)</v>
          </cell>
          <cell r="C1383">
            <v>0</v>
          </cell>
          <cell r="D1383">
            <v>0</v>
          </cell>
          <cell r="E1383">
            <v>0</v>
          </cell>
        </row>
        <row r="1384">
          <cell r="A1384">
            <v>114</v>
          </cell>
          <cell r="B1384" t="str">
            <v>Implementation of NPCCHH</v>
          </cell>
          <cell r="C1384">
            <v>14950000</v>
          </cell>
          <cell r="D1384">
            <v>8305179</v>
          </cell>
          <cell r="E1384">
            <v>0.55553036789297661</v>
          </cell>
        </row>
        <row r="1385">
          <cell r="A1385" t="str">
            <v>114.A</v>
          </cell>
          <cell r="B1385" t="str">
            <v>DBT</v>
          </cell>
          <cell r="C1385">
            <v>0</v>
          </cell>
          <cell r="D1385">
            <v>0</v>
          </cell>
          <cell r="E1385">
            <v>0</v>
          </cell>
        </row>
        <row r="1386">
          <cell r="A1386" t="str">
            <v>114.B</v>
          </cell>
          <cell r="B1386" t="str">
            <v>Infrastructure - Civil works (I&amp;C)</v>
          </cell>
          <cell r="C1386">
            <v>5550000</v>
          </cell>
          <cell r="D1386">
            <v>4416369</v>
          </cell>
          <cell r="E1386">
            <v>0.7957421621621622</v>
          </cell>
        </row>
        <row r="1387">
          <cell r="A1387" t="str">
            <v>114.C</v>
          </cell>
          <cell r="B1387" t="str">
            <v>Equipment (Including Furniture, Excluding Computers)</v>
          </cell>
          <cell r="C1387">
            <v>0</v>
          </cell>
          <cell r="D1387">
            <v>0</v>
          </cell>
          <cell r="E1387">
            <v>0</v>
          </cell>
        </row>
        <row r="1388">
          <cell r="A1388" t="str">
            <v>114.D</v>
          </cell>
          <cell r="B1388" t="str">
            <v xml:space="preserve">Drugs and supplies </v>
          </cell>
          <cell r="C1388">
            <v>0</v>
          </cell>
          <cell r="D1388">
            <v>0</v>
          </cell>
          <cell r="E1388">
            <v>0</v>
          </cell>
        </row>
        <row r="1389">
          <cell r="A1389" t="str">
            <v>114.E</v>
          </cell>
          <cell r="B1389" t="str">
            <v>Diagnostics (Consumables, PPP, Sample Transport)</v>
          </cell>
          <cell r="C1389">
            <v>0</v>
          </cell>
          <cell r="D1389">
            <v>0</v>
          </cell>
          <cell r="E1389">
            <v>0</v>
          </cell>
        </row>
        <row r="1390">
          <cell r="A1390" t="str">
            <v>114.F</v>
          </cell>
          <cell r="B1390" t="str">
            <v>Capacity building incl. training</v>
          </cell>
          <cell r="C1390">
            <v>2900000</v>
          </cell>
          <cell r="D1390">
            <v>1246135</v>
          </cell>
          <cell r="E1390">
            <v>0.42970172413793101</v>
          </cell>
        </row>
        <row r="1391">
          <cell r="A1391" t="str">
            <v>114.G</v>
          </cell>
          <cell r="B1391" t="str">
            <v>ASHA incentives</v>
          </cell>
          <cell r="C1391">
            <v>0</v>
          </cell>
          <cell r="D1391">
            <v>0</v>
          </cell>
          <cell r="E1391">
            <v>0</v>
          </cell>
        </row>
        <row r="1392">
          <cell r="A1392" t="str">
            <v>114.H</v>
          </cell>
          <cell r="B1392" t="str">
            <v>Others including operating costs(OOC)</v>
          </cell>
          <cell r="C1392">
            <v>0</v>
          </cell>
          <cell r="D1392">
            <v>0</v>
          </cell>
          <cell r="E1392">
            <v>0</v>
          </cell>
        </row>
        <row r="1393">
          <cell r="A1393" t="str">
            <v>114.I</v>
          </cell>
          <cell r="B1393" t="str">
            <v xml:space="preserve">IEC &amp; Printing </v>
          </cell>
          <cell r="C1393">
            <v>2100000</v>
          </cell>
          <cell r="D1393">
            <v>1347188</v>
          </cell>
          <cell r="E1393">
            <v>0.64151809523809522</v>
          </cell>
        </row>
        <row r="1394">
          <cell r="A1394" t="str">
            <v>114.J</v>
          </cell>
          <cell r="B1394" t="str">
            <v>Planning &amp; M&amp;E</v>
          </cell>
          <cell r="C1394">
            <v>4200000</v>
          </cell>
          <cell r="D1394">
            <v>1295487</v>
          </cell>
          <cell r="E1394">
            <v>0.3084492857142857</v>
          </cell>
        </row>
        <row r="1395">
          <cell r="A1395" t="str">
            <v>114.K</v>
          </cell>
          <cell r="B1395" t="str">
            <v>Surveillance, Research, Review, Evaluation (SRRE)</v>
          </cell>
          <cell r="C1395">
            <v>200000</v>
          </cell>
          <cell r="D1395">
            <v>0</v>
          </cell>
          <cell r="E1395">
            <v>0</v>
          </cell>
        </row>
        <row r="1396">
          <cell r="A1396">
            <v>0</v>
          </cell>
          <cell r="B1396" t="str">
            <v>National Oral health programme (NOHP) (Excluding Planning &amp; M&amp;E)</v>
          </cell>
          <cell r="C1396">
            <v>26060000</v>
          </cell>
          <cell r="D1396">
            <v>12945752</v>
          </cell>
          <cell r="E1396">
            <v>0.49676715272448196</v>
          </cell>
        </row>
        <row r="1397">
          <cell r="A1397">
            <v>115</v>
          </cell>
          <cell r="B1397" t="str">
            <v>Implementation at DH</v>
          </cell>
          <cell r="C1397">
            <v>0</v>
          </cell>
          <cell r="D1397">
            <v>0</v>
          </cell>
          <cell r="E1397">
            <v>0</v>
          </cell>
        </row>
        <row r="1398">
          <cell r="A1398" t="str">
            <v>115.A</v>
          </cell>
          <cell r="B1398" t="str">
            <v>DBT</v>
          </cell>
          <cell r="C1398">
            <v>0</v>
          </cell>
          <cell r="D1398">
            <v>0</v>
          </cell>
          <cell r="E1398">
            <v>0</v>
          </cell>
        </row>
        <row r="1399">
          <cell r="A1399" t="str">
            <v>115.B</v>
          </cell>
          <cell r="B1399" t="str">
            <v>Infrastructure - Civil works (I&amp;C)</v>
          </cell>
          <cell r="C1399">
            <v>0</v>
          </cell>
          <cell r="D1399">
            <v>0</v>
          </cell>
          <cell r="E1399">
            <v>0</v>
          </cell>
        </row>
        <row r="1400">
          <cell r="A1400" t="str">
            <v>115.C</v>
          </cell>
          <cell r="B1400" t="str">
            <v>Equipment (Including Furniture, Excluding Computers)</v>
          </cell>
          <cell r="C1400">
            <v>0</v>
          </cell>
          <cell r="D1400">
            <v>0</v>
          </cell>
          <cell r="E1400">
            <v>0</v>
          </cell>
        </row>
        <row r="1401">
          <cell r="A1401" t="str">
            <v>115.D</v>
          </cell>
          <cell r="B1401" t="str">
            <v xml:space="preserve">Drugs and supplies </v>
          </cell>
          <cell r="C1401">
            <v>0</v>
          </cell>
          <cell r="D1401">
            <v>0</v>
          </cell>
          <cell r="E1401">
            <v>0</v>
          </cell>
        </row>
        <row r="1402">
          <cell r="A1402" t="str">
            <v>115.E</v>
          </cell>
          <cell r="B1402" t="str">
            <v>Diagnostics (Consumables, PPP, Sample Transport)</v>
          </cell>
          <cell r="C1402">
            <v>0</v>
          </cell>
          <cell r="D1402">
            <v>0</v>
          </cell>
          <cell r="E1402">
            <v>0</v>
          </cell>
        </row>
        <row r="1403">
          <cell r="A1403" t="str">
            <v>115.F</v>
          </cell>
          <cell r="B1403" t="str">
            <v>Capacity building incl. training</v>
          </cell>
          <cell r="C1403">
            <v>0</v>
          </cell>
          <cell r="D1403">
            <v>0</v>
          </cell>
          <cell r="E1403">
            <v>0</v>
          </cell>
        </row>
        <row r="1404">
          <cell r="A1404" t="str">
            <v>115.G</v>
          </cell>
          <cell r="B1404" t="str">
            <v>ASHA incentives</v>
          </cell>
          <cell r="C1404">
            <v>0</v>
          </cell>
          <cell r="D1404">
            <v>0</v>
          </cell>
          <cell r="E1404">
            <v>0</v>
          </cell>
        </row>
        <row r="1405">
          <cell r="A1405" t="str">
            <v>115.H</v>
          </cell>
          <cell r="B1405" t="str">
            <v>Others including operating costs(OOC)</v>
          </cell>
          <cell r="C1405">
            <v>0</v>
          </cell>
          <cell r="D1405">
            <v>0</v>
          </cell>
          <cell r="E1405">
            <v>0</v>
          </cell>
        </row>
        <row r="1406">
          <cell r="A1406" t="str">
            <v>115.I</v>
          </cell>
          <cell r="B1406" t="str">
            <v xml:space="preserve">IEC &amp; Printing </v>
          </cell>
          <cell r="C1406">
            <v>0</v>
          </cell>
          <cell r="D1406">
            <v>0</v>
          </cell>
          <cell r="E1406">
            <v>0</v>
          </cell>
        </row>
        <row r="1407">
          <cell r="A1407" t="str">
            <v>115.J</v>
          </cell>
          <cell r="B1407" t="str">
            <v>Planning &amp; M&amp;E</v>
          </cell>
          <cell r="C1407">
            <v>0</v>
          </cell>
          <cell r="D1407">
            <v>0</v>
          </cell>
          <cell r="E1407">
            <v>0</v>
          </cell>
        </row>
        <row r="1408">
          <cell r="A1408" t="str">
            <v>115.K</v>
          </cell>
          <cell r="B1408" t="str">
            <v>Surveillance, Research, Review, Evaluation (SRRE)</v>
          </cell>
          <cell r="C1408">
            <v>0</v>
          </cell>
          <cell r="D1408">
            <v>0</v>
          </cell>
          <cell r="E1408">
            <v>0</v>
          </cell>
        </row>
        <row r="1409">
          <cell r="A1409">
            <v>116</v>
          </cell>
          <cell r="B1409" t="str">
            <v>Implementation at CHC/SDH</v>
          </cell>
          <cell r="C1409">
            <v>26060000</v>
          </cell>
          <cell r="D1409">
            <v>12945752</v>
          </cell>
          <cell r="E1409">
            <v>0.49676715272448196</v>
          </cell>
        </row>
        <row r="1410">
          <cell r="A1410" t="str">
            <v>116.A</v>
          </cell>
          <cell r="B1410" t="str">
            <v>DBT</v>
          </cell>
          <cell r="C1410">
            <v>0</v>
          </cell>
          <cell r="D1410">
            <v>0</v>
          </cell>
          <cell r="E1410">
            <v>0</v>
          </cell>
        </row>
        <row r="1411">
          <cell r="A1411" t="str">
            <v>116.B</v>
          </cell>
          <cell r="B1411" t="str">
            <v>Infrastructure - Civil works (I&amp;C)</v>
          </cell>
          <cell r="C1411">
            <v>0</v>
          </cell>
          <cell r="D1411">
            <v>0</v>
          </cell>
          <cell r="E1411">
            <v>0</v>
          </cell>
        </row>
        <row r="1412">
          <cell r="A1412" t="str">
            <v>116.C</v>
          </cell>
          <cell r="B1412" t="str">
            <v>Equipment (Including Furniture, Excluding Computers)</v>
          </cell>
          <cell r="C1412">
            <v>4640000</v>
          </cell>
          <cell r="D1412">
            <v>3400606</v>
          </cell>
          <cell r="E1412">
            <v>0.73288922413793101</v>
          </cell>
        </row>
        <row r="1413">
          <cell r="A1413" t="str">
            <v>116.D</v>
          </cell>
          <cell r="B1413" t="str">
            <v xml:space="preserve">Drugs and supplies </v>
          </cell>
          <cell r="C1413">
            <v>0</v>
          </cell>
          <cell r="D1413">
            <v>0</v>
          </cell>
          <cell r="E1413">
            <v>0</v>
          </cell>
        </row>
        <row r="1414">
          <cell r="A1414" t="str">
            <v>116.E</v>
          </cell>
          <cell r="B1414" t="str">
            <v>Diagnostics (Consumables, PPP, Sample Transport)</v>
          </cell>
          <cell r="C1414">
            <v>13920000</v>
          </cell>
          <cell r="D1414">
            <v>7244582</v>
          </cell>
          <cell r="E1414">
            <v>0.52044410919540229</v>
          </cell>
        </row>
        <row r="1415">
          <cell r="A1415" t="str">
            <v>116.F</v>
          </cell>
          <cell r="B1415" t="str">
            <v>Capacity building incl. training</v>
          </cell>
          <cell r="C1415">
            <v>0</v>
          </cell>
          <cell r="D1415">
            <v>0</v>
          </cell>
          <cell r="E1415">
            <v>0</v>
          </cell>
        </row>
        <row r="1416">
          <cell r="A1416" t="str">
            <v>116.G</v>
          </cell>
          <cell r="B1416" t="str">
            <v>ASHA incentives</v>
          </cell>
          <cell r="C1416">
            <v>0</v>
          </cell>
          <cell r="D1416">
            <v>0</v>
          </cell>
          <cell r="E1416">
            <v>0</v>
          </cell>
        </row>
        <row r="1417">
          <cell r="A1417" t="str">
            <v>116.H</v>
          </cell>
          <cell r="B1417" t="str">
            <v>Others including operating costs(OOC)</v>
          </cell>
          <cell r="C1417">
            <v>1500000</v>
          </cell>
          <cell r="D1417">
            <v>274380</v>
          </cell>
          <cell r="E1417">
            <v>0.18292</v>
          </cell>
        </row>
        <row r="1418">
          <cell r="A1418" t="str">
            <v>116.I</v>
          </cell>
          <cell r="B1418" t="str">
            <v xml:space="preserve">IEC &amp; Printing </v>
          </cell>
          <cell r="C1418">
            <v>4480000</v>
          </cell>
          <cell r="D1418">
            <v>1966590</v>
          </cell>
          <cell r="E1418">
            <v>0.43897098214285712</v>
          </cell>
        </row>
        <row r="1419">
          <cell r="A1419" t="str">
            <v>116.J</v>
          </cell>
          <cell r="B1419" t="str">
            <v>Planning &amp; M&amp;E</v>
          </cell>
          <cell r="C1419">
            <v>1520000</v>
          </cell>
          <cell r="D1419">
            <v>59594</v>
          </cell>
          <cell r="E1419">
            <v>3.9206578947368419E-2</v>
          </cell>
        </row>
        <row r="1420">
          <cell r="A1420" t="str">
            <v>116.K</v>
          </cell>
          <cell r="B1420" t="str">
            <v>Surveillance, Research, Review, Evaluation (SRRE)</v>
          </cell>
          <cell r="C1420">
            <v>0</v>
          </cell>
          <cell r="D1420">
            <v>0</v>
          </cell>
          <cell r="E1420">
            <v>0</v>
          </cell>
        </row>
        <row r="1421">
          <cell r="A1421">
            <v>117</v>
          </cell>
          <cell r="B1421" t="str">
            <v>Mobile Dental Units/Van</v>
          </cell>
          <cell r="C1421">
            <v>0</v>
          </cell>
          <cell r="D1421">
            <v>0</v>
          </cell>
          <cell r="E1421">
            <v>0</v>
          </cell>
        </row>
        <row r="1422">
          <cell r="A1422" t="str">
            <v>117.A</v>
          </cell>
          <cell r="B1422" t="str">
            <v>DBT</v>
          </cell>
          <cell r="C1422">
            <v>0</v>
          </cell>
          <cell r="D1422">
            <v>0</v>
          </cell>
          <cell r="E1422">
            <v>0</v>
          </cell>
        </row>
        <row r="1423">
          <cell r="A1423" t="str">
            <v>117.B</v>
          </cell>
          <cell r="B1423" t="str">
            <v>Infrastructure - Civil works (I&amp;C)</v>
          </cell>
          <cell r="C1423">
            <v>0</v>
          </cell>
          <cell r="D1423">
            <v>0</v>
          </cell>
          <cell r="E1423">
            <v>0</v>
          </cell>
        </row>
        <row r="1424">
          <cell r="A1424" t="str">
            <v>117.C</v>
          </cell>
          <cell r="B1424" t="str">
            <v>Equipment (Including Furniture, Excluding Computers)</v>
          </cell>
          <cell r="C1424">
            <v>0</v>
          </cell>
          <cell r="D1424">
            <v>0</v>
          </cell>
          <cell r="E1424">
            <v>0</v>
          </cell>
        </row>
        <row r="1425">
          <cell r="A1425" t="str">
            <v>117.D</v>
          </cell>
          <cell r="B1425" t="str">
            <v xml:space="preserve">Drugs and supplies </v>
          </cell>
          <cell r="C1425">
            <v>0</v>
          </cell>
          <cell r="D1425">
            <v>0</v>
          </cell>
          <cell r="E1425">
            <v>0</v>
          </cell>
        </row>
        <row r="1426">
          <cell r="A1426" t="str">
            <v>117.E</v>
          </cell>
          <cell r="B1426" t="str">
            <v>Diagnostics (Consumables, PPP, Sample Transport)</v>
          </cell>
          <cell r="C1426">
            <v>0</v>
          </cell>
          <cell r="D1426">
            <v>0</v>
          </cell>
          <cell r="E1426">
            <v>0</v>
          </cell>
        </row>
        <row r="1427">
          <cell r="A1427" t="str">
            <v>117.F</v>
          </cell>
          <cell r="B1427" t="str">
            <v>Capacity building incl. training</v>
          </cell>
          <cell r="C1427">
            <v>0</v>
          </cell>
          <cell r="D1427">
            <v>0</v>
          </cell>
          <cell r="E1427">
            <v>0</v>
          </cell>
        </row>
        <row r="1428">
          <cell r="A1428" t="str">
            <v>117.G</v>
          </cell>
          <cell r="B1428" t="str">
            <v>ASHA incentives</v>
          </cell>
          <cell r="C1428">
            <v>0</v>
          </cell>
          <cell r="D1428">
            <v>0</v>
          </cell>
          <cell r="E1428">
            <v>0</v>
          </cell>
        </row>
        <row r="1429">
          <cell r="A1429" t="str">
            <v>117.H</v>
          </cell>
          <cell r="B1429" t="str">
            <v>Others including operating costs(OOC)</v>
          </cell>
          <cell r="C1429">
            <v>0</v>
          </cell>
          <cell r="D1429">
            <v>0</v>
          </cell>
          <cell r="E1429">
            <v>0</v>
          </cell>
        </row>
        <row r="1430">
          <cell r="A1430" t="str">
            <v>117.I</v>
          </cell>
          <cell r="B1430" t="str">
            <v xml:space="preserve">IEC &amp; Printing </v>
          </cell>
          <cell r="C1430">
            <v>0</v>
          </cell>
          <cell r="D1430">
            <v>0</v>
          </cell>
          <cell r="E1430">
            <v>0</v>
          </cell>
        </row>
        <row r="1431">
          <cell r="A1431" t="str">
            <v>117.J</v>
          </cell>
          <cell r="B1431" t="str">
            <v>Planning &amp; M&amp;E</v>
          </cell>
          <cell r="C1431">
            <v>0</v>
          </cell>
          <cell r="D1431">
            <v>0</v>
          </cell>
          <cell r="E1431">
            <v>0</v>
          </cell>
        </row>
        <row r="1432">
          <cell r="A1432" t="str">
            <v>117.K</v>
          </cell>
          <cell r="B1432" t="str">
            <v>Surveillance, Research, Review, Evaluation (SRRE)</v>
          </cell>
          <cell r="C1432">
            <v>0</v>
          </cell>
          <cell r="D1432">
            <v>0</v>
          </cell>
          <cell r="E1432">
            <v>0</v>
          </cell>
        </row>
        <row r="1433">
          <cell r="A1433">
            <v>118</v>
          </cell>
          <cell r="B1433" t="str">
            <v>State specific Initiatives and Innovations</v>
          </cell>
          <cell r="C1433">
            <v>0</v>
          </cell>
          <cell r="D1433">
            <v>0</v>
          </cell>
          <cell r="E1433">
            <v>0</v>
          </cell>
        </row>
        <row r="1434">
          <cell r="A1434" t="str">
            <v>118.A</v>
          </cell>
          <cell r="B1434" t="str">
            <v>DBT</v>
          </cell>
          <cell r="C1434">
            <v>0</v>
          </cell>
          <cell r="D1434">
            <v>0</v>
          </cell>
          <cell r="E1434">
            <v>0</v>
          </cell>
        </row>
        <row r="1435">
          <cell r="A1435" t="str">
            <v>118.B</v>
          </cell>
          <cell r="B1435" t="str">
            <v>Infrastructure - Civil works (I&amp;C)</v>
          </cell>
          <cell r="C1435">
            <v>0</v>
          </cell>
          <cell r="D1435">
            <v>0</v>
          </cell>
          <cell r="E1435">
            <v>0</v>
          </cell>
        </row>
        <row r="1436">
          <cell r="A1436" t="str">
            <v>118.C</v>
          </cell>
          <cell r="B1436" t="str">
            <v>Equipment (Including Furniture, Excluding Computers)</v>
          </cell>
          <cell r="C1436">
            <v>0</v>
          </cell>
          <cell r="D1436">
            <v>0</v>
          </cell>
          <cell r="E1436">
            <v>0</v>
          </cell>
        </row>
        <row r="1437">
          <cell r="A1437" t="str">
            <v>118.D</v>
          </cell>
          <cell r="B1437" t="str">
            <v xml:space="preserve">Drugs and supplies </v>
          </cell>
          <cell r="C1437">
            <v>0</v>
          </cell>
          <cell r="D1437">
            <v>0</v>
          </cell>
          <cell r="E1437">
            <v>0</v>
          </cell>
        </row>
        <row r="1438">
          <cell r="A1438" t="str">
            <v>118.E</v>
          </cell>
          <cell r="B1438" t="str">
            <v>Diagnostics (Consumables, PPP, Sample Transport)</v>
          </cell>
          <cell r="C1438">
            <v>0</v>
          </cell>
          <cell r="D1438">
            <v>0</v>
          </cell>
          <cell r="E1438">
            <v>0</v>
          </cell>
        </row>
        <row r="1439">
          <cell r="A1439" t="str">
            <v>118.F</v>
          </cell>
          <cell r="B1439" t="str">
            <v>Capacity building incl. training</v>
          </cell>
          <cell r="C1439">
            <v>0</v>
          </cell>
          <cell r="D1439">
            <v>0</v>
          </cell>
          <cell r="E1439">
            <v>0</v>
          </cell>
        </row>
        <row r="1440">
          <cell r="A1440" t="str">
            <v>118.G</v>
          </cell>
          <cell r="B1440" t="str">
            <v>ASHA incentives</v>
          </cell>
          <cell r="C1440">
            <v>0</v>
          </cell>
          <cell r="D1440">
            <v>0</v>
          </cell>
          <cell r="E1440">
            <v>0</v>
          </cell>
        </row>
        <row r="1441">
          <cell r="A1441" t="str">
            <v>118.H</v>
          </cell>
          <cell r="B1441" t="str">
            <v>Others including operating costs(OOC)</v>
          </cell>
          <cell r="C1441">
            <v>0</v>
          </cell>
          <cell r="D1441">
            <v>0</v>
          </cell>
          <cell r="E1441">
            <v>0</v>
          </cell>
        </row>
        <row r="1442">
          <cell r="A1442" t="str">
            <v>118.I</v>
          </cell>
          <cell r="B1442" t="str">
            <v xml:space="preserve">IEC &amp; Printing </v>
          </cell>
          <cell r="C1442">
            <v>0</v>
          </cell>
          <cell r="D1442">
            <v>0</v>
          </cell>
          <cell r="E1442">
            <v>0</v>
          </cell>
        </row>
        <row r="1443">
          <cell r="A1443" t="str">
            <v>118.J</v>
          </cell>
          <cell r="B1443" t="str">
            <v>Planning &amp; M&amp;E</v>
          </cell>
          <cell r="C1443">
            <v>0</v>
          </cell>
          <cell r="D1443">
            <v>0</v>
          </cell>
          <cell r="E1443">
            <v>0</v>
          </cell>
        </row>
        <row r="1444">
          <cell r="A1444" t="str">
            <v>118.K</v>
          </cell>
          <cell r="B1444" t="str">
            <v>Surveillance, Research, Review, Evaluation (SRRE)</v>
          </cell>
          <cell r="C1444">
            <v>0</v>
          </cell>
          <cell r="D1444">
            <v>0</v>
          </cell>
          <cell r="E1444">
            <v>0</v>
          </cell>
        </row>
        <row r="1445">
          <cell r="A1445">
            <v>119</v>
          </cell>
          <cell r="B1445" t="str">
            <v>Implementation of NPPC</v>
          </cell>
          <cell r="C1445">
            <v>17200000</v>
          </cell>
          <cell r="D1445">
            <v>0</v>
          </cell>
          <cell r="E1445">
            <v>0</v>
          </cell>
        </row>
        <row r="1446">
          <cell r="A1446" t="str">
            <v>119.A</v>
          </cell>
          <cell r="B1446" t="str">
            <v>DBT</v>
          </cell>
          <cell r="C1446">
            <v>0</v>
          </cell>
          <cell r="D1446">
            <v>0</v>
          </cell>
          <cell r="E1446">
            <v>0</v>
          </cell>
        </row>
        <row r="1447">
          <cell r="A1447" t="str">
            <v>119.B</v>
          </cell>
          <cell r="B1447" t="str">
            <v>Infrastructure - Civil works (I&amp;C)</v>
          </cell>
          <cell r="C1447">
            <v>0</v>
          </cell>
          <cell r="D1447">
            <v>0</v>
          </cell>
          <cell r="E1447">
            <v>0</v>
          </cell>
        </row>
        <row r="1448">
          <cell r="A1448" t="str">
            <v>119.C</v>
          </cell>
          <cell r="B1448" t="str">
            <v>Equipment (Including Furniture, Excluding Computers)</v>
          </cell>
          <cell r="C1448">
            <v>2300000</v>
          </cell>
          <cell r="D1448">
            <v>0</v>
          </cell>
          <cell r="E1448">
            <v>0</v>
          </cell>
        </row>
        <row r="1449">
          <cell r="A1449" t="str">
            <v>119.D</v>
          </cell>
          <cell r="B1449" t="str">
            <v xml:space="preserve">Drugs and supplies </v>
          </cell>
          <cell r="C1449">
            <v>4600000</v>
          </cell>
          <cell r="D1449">
            <v>0</v>
          </cell>
          <cell r="E1449">
            <v>0</v>
          </cell>
        </row>
        <row r="1450">
          <cell r="A1450" t="str">
            <v>119.E</v>
          </cell>
          <cell r="B1450" t="str">
            <v>Diagnostics (Consumables, PPP, Sample Transport)</v>
          </cell>
          <cell r="C1450">
            <v>0</v>
          </cell>
          <cell r="D1450">
            <v>0</v>
          </cell>
          <cell r="E1450">
            <v>0</v>
          </cell>
        </row>
        <row r="1451">
          <cell r="A1451" t="str">
            <v>119.F</v>
          </cell>
          <cell r="B1451" t="str">
            <v>Capacity building incl. training</v>
          </cell>
          <cell r="C1451">
            <v>3400000</v>
          </cell>
          <cell r="D1451">
            <v>0</v>
          </cell>
          <cell r="E1451">
            <v>0</v>
          </cell>
        </row>
        <row r="1452">
          <cell r="A1452" t="str">
            <v>119.G</v>
          </cell>
          <cell r="B1452" t="str">
            <v>ASHA incentives</v>
          </cell>
          <cell r="C1452">
            <v>0</v>
          </cell>
          <cell r="D1452">
            <v>0</v>
          </cell>
          <cell r="E1452">
            <v>0</v>
          </cell>
        </row>
        <row r="1453">
          <cell r="A1453" t="str">
            <v>119.H</v>
          </cell>
          <cell r="B1453" t="str">
            <v>Others including operating costs(OOC)</v>
          </cell>
          <cell r="C1453">
            <v>4600000</v>
          </cell>
          <cell r="D1453">
            <v>0</v>
          </cell>
          <cell r="E1453">
            <v>0</v>
          </cell>
        </row>
        <row r="1454">
          <cell r="A1454" t="str">
            <v>119.I</v>
          </cell>
          <cell r="B1454" t="str">
            <v xml:space="preserve">IEC &amp; Printing </v>
          </cell>
          <cell r="C1454">
            <v>2300000</v>
          </cell>
          <cell r="D1454">
            <v>0</v>
          </cell>
          <cell r="E1454">
            <v>0</v>
          </cell>
        </row>
        <row r="1455">
          <cell r="A1455" t="str">
            <v>119.J</v>
          </cell>
          <cell r="B1455" t="str">
            <v>Planning &amp; M&amp;E</v>
          </cell>
          <cell r="C1455">
            <v>0</v>
          </cell>
          <cell r="D1455">
            <v>0</v>
          </cell>
          <cell r="E1455">
            <v>0</v>
          </cell>
        </row>
        <row r="1456">
          <cell r="A1456" t="str">
            <v>119.K</v>
          </cell>
          <cell r="B1456" t="str">
            <v>Surveillance, Research, Review, Evaluation (SRRE)</v>
          </cell>
          <cell r="C1456">
            <v>0</v>
          </cell>
          <cell r="D1456">
            <v>0</v>
          </cell>
          <cell r="E1456">
            <v>0</v>
          </cell>
        </row>
        <row r="1457">
          <cell r="A1457">
            <v>120</v>
          </cell>
          <cell r="B1457" t="str">
            <v>Implementation of NPPCF</v>
          </cell>
          <cell r="C1457">
            <v>5570000</v>
          </cell>
          <cell r="D1457">
            <v>1290674</v>
          </cell>
          <cell r="E1457">
            <v>0.23171885098743267</v>
          </cell>
        </row>
        <row r="1458">
          <cell r="A1458" t="str">
            <v>120.A</v>
          </cell>
          <cell r="B1458" t="str">
            <v>DBT</v>
          </cell>
          <cell r="C1458">
            <v>0</v>
          </cell>
          <cell r="D1458">
            <v>0</v>
          </cell>
          <cell r="E1458">
            <v>0</v>
          </cell>
        </row>
        <row r="1459">
          <cell r="A1459" t="str">
            <v>120.B</v>
          </cell>
          <cell r="B1459" t="str">
            <v>Infrastructure - Civil works (I&amp;C)</v>
          </cell>
          <cell r="C1459">
            <v>0</v>
          </cell>
          <cell r="D1459">
            <v>0</v>
          </cell>
          <cell r="E1459">
            <v>0</v>
          </cell>
        </row>
        <row r="1460">
          <cell r="A1460" t="str">
            <v>120.C</v>
          </cell>
          <cell r="B1460" t="str">
            <v>Equipment (Including Furniture, Excluding Computers)</v>
          </cell>
          <cell r="C1460">
            <v>0</v>
          </cell>
          <cell r="D1460">
            <v>0</v>
          </cell>
          <cell r="E1460">
            <v>0</v>
          </cell>
        </row>
        <row r="1461">
          <cell r="A1461" t="str">
            <v>120.D</v>
          </cell>
          <cell r="B1461" t="str">
            <v xml:space="preserve">Drugs and supplies </v>
          </cell>
          <cell r="C1461">
            <v>0</v>
          </cell>
          <cell r="D1461">
            <v>0</v>
          </cell>
          <cell r="E1461">
            <v>0</v>
          </cell>
        </row>
        <row r="1462">
          <cell r="A1462" t="str">
            <v>120.E</v>
          </cell>
          <cell r="B1462" t="str">
            <v>Diagnostics (Consumables, PPP, Sample Transport)</v>
          </cell>
          <cell r="C1462">
            <v>0</v>
          </cell>
          <cell r="D1462">
            <v>0</v>
          </cell>
          <cell r="E1462">
            <v>0</v>
          </cell>
        </row>
        <row r="1463">
          <cell r="A1463" t="str">
            <v>120.F</v>
          </cell>
          <cell r="B1463" t="str">
            <v>Capacity building incl. training</v>
          </cell>
          <cell r="C1463">
            <v>0</v>
          </cell>
          <cell r="D1463">
            <v>0</v>
          </cell>
          <cell r="E1463">
            <v>0</v>
          </cell>
        </row>
        <row r="1464">
          <cell r="A1464" t="str">
            <v>120.G</v>
          </cell>
          <cell r="B1464" t="str">
            <v>ASHA incentives</v>
          </cell>
          <cell r="C1464">
            <v>0</v>
          </cell>
          <cell r="D1464">
            <v>0</v>
          </cell>
          <cell r="E1464">
            <v>0</v>
          </cell>
        </row>
        <row r="1465">
          <cell r="A1465" t="str">
            <v>120.H</v>
          </cell>
          <cell r="B1465" t="str">
            <v>Others including operating costs(OOC)</v>
          </cell>
          <cell r="C1465">
            <v>3400000</v>
          </cell>
          <cell r="D1465">
            <v>442900</v>
          </cell>
          <cell r="E1465">
            <v>0.13026470588235295</v>
          </cell>
        </row>
        <row r="1466">
          <cell r="A1466" t="str">
            <v>120.I</v>
          </cell>
          <cell r="B1466" t="str">
            <v xml:space="preserve">IEC &amp; Printing </v>
          </cell>
          <cell r="C1466">
            <v>1100000</v>
          </cell>
          <cell r="D1466">
            <v>631786</v>
          </cell>
          <cell r="E1466">
            <v>0.57435090909090913</v>
          </cell>
        </row>
        <row r="1467">
          <cell r="A1467" t="str">
            <v>120.J</v>
          </cell>
          <cell r="B1467" t="str">
            <v>Planning &amp; M&amp;E</v>
          </cell>
          <cell r="C1467">
            <v>1070000</v>
          </cell>
          <cell r="D1467">
            <v>215988</v>
          </cell>
          <cell r="E1467">
            <v>0.20185794392523365</v>
          </cell>
        </row>
        <row r="1468">
          <cell r="A1468" t="str">
            <v>120.K</v>
          </cell>
          <cell r="B1468" t="str">
            <v>Surveillance, Research, Review, Evaluation (SRRE)</v>
          </cell>
          <cell r="C1468">
            <v>0</v>
          </cell>
          <cell r="D1468">
            <v>0</v>
          </cell>
          <cell r="E1468">
            <v>0</v>
          </cell>
        </row>
        <row r="1469">
          <cell r="A1469">
            <v>0</v>
          </cell>
          <cell r="B1469" t="str">
            <v>National Programme for Prevention and Control of Deafness (NPPCD) (Excluding Planning &amp; M&amp;E)</v>
          </cell>
          <cell r="C1469">
            <v>28200000</v>
          </cell>
          <cell r="D1469">
            <v>11190205</v>
          </cell>
          <cell r="E1469">
            <v>0.39681578014184399</v>
          </cell>
        </row>
        <row r="1470">
          <cell r="A1470">
            <v>121</v>
          </cell>
          <cell r="B1470" t="str">
            <v>Screening of Deafness</v>
          </cell>
          <cell r="C1470">
            <v>24000000</v>
          </cell>
          <cell r="D1470">
            <v>9911458</v>
          </cell>
          <cell r="E1470">
            <v>0.41297741666666665</v>
          </cell>
        </row>
        <row r="1471">
          <cell r="A1471" t="str">
            <v>121.A</v>
          </cell>
          <cell r="B1471" t="str">
            <v>DBT</v>
          </cell>
          <cell r="C1471">
            <v>0</v>
          </cell>
          <cell r="D1471">
            <v>0</v>
          </cell>
          <cell r="E1471">
            <v>0</v>
          </cell>
        </row>
        <row r="1472">
          <cell r="A1472" t="str">
            <v>121.B</v>
          </cell>
          <cell r="B1472" t="str">
            <v>Infrastructure - Civil works (I&amp;C)</v>
          </cell>
          <cell r="C1472">
            <v>0</v>
          </cell>
          <cell r="D1472">
            <v>0</v>
          </cell>
          <cell r="E1472">
            <v>0</v>
          </cell>
        </row>
        <row r="1473">
          <cell r="A1473" t="str">
            <v>121.C</v>
          </cell>
          <cell r="B1473" t="str">
            <v>Equipment (Including Furniture, Excluding Computers)</v>
          </cell>
          <cell r="C1473">
            <v>24000000</v>
          </cell>
          <cell r="D1473">
            <v>9911458</v>
          </cell>
          <cell r="E1473">
            <v>0.41297741666666665</v>
          </cell>
        </row>
        <row r="1474">
          <cell r="A1474" t="str">
            <v>121.D</v>
          </cell>
          <cell r="B1474" t="str">
            <v xml:space="preserve">Drugs and supplies </v>
          </cell>
          <cell r="C1474">
            <v>0</v>
          </cell>
          <cell r="D1474">
            <v>0</v>
          </cell>
          <cell r="E1474">
            <v>0</v>
          </cell>
        </row>
        <row r="1475">
          <cell r="A1475" t="str">
            <v>121.E</v>
          </cell>
          <cell r="B1475" t="str">
            <v>Diagnostics (Consumables, PPP, Sample Transport)</v>
          </cell>
          <cell r="C1475">
            <v>0</v>
          </cell>
          <cell r="D1475">
            <v>0</v>
          </cell>
          <cell r="E1475">
            <v>0</v>
          </cell>
        </row>
        <row r="1476">
          <cell r="A1476" t="str">
            <v>121.F</v>
          </cell>
          <cell r="B1476" t="str">
            <v>Capacity building incl. training</v>
          </cell>
          <cell r="C1476">
            <v>0</v>
          </cell>
          <cell r="D1476">
            <v>0</v>
          </cell>
          <cell r="E1476">
            <v>0</v>
          </cell>
        </row>
        <row r="1477">
          <cell r="A1477" t="str">
            <v>121.G</v>
          </cell>
          <cell r="B1477" t="str">
            <v>ASHA incentives</v>
          </cell>
          <cell r="C1477">
            <v>0</v>
          </cell>
          <cell r="D1477">
            <v>0</v>
          </cell>
          <cell r="E1477">
            <v>0</v>
          </cell>
        </row>
        <row r="1478">
          <cell r="A1478" t="str">
            <v>121.H</v>
          </cell>
          <cell r="B1478" t="str">
            <v>Others including operating costs(OOC)</v>
          </cell>
          <cell r="C1478">
            <v>0</v>
          </cell>
          <cell r="D1478">
            <v>0</v>
          </cell>
          <cell r="E1478">
            <v>0</v>
          </cell>
        </row>
        <row r="1479">
          <cell r="A1479" t="str">
            <v>121.I</v>
          </cell>
          <cell r="B1479" t="str">
            <v xml:space="preserve">IEC &amp; Printing </v>
          </cell>
          <cell r="C1479">
            <v>0</v>
          </cell>
          <cell r="D1479">
            <v>0</v>
          </cell>
          <cell r="E1479">
            <v>0</v>
          </cell>
        </row>
        <row r="1480">
          <cell r="A1480" t="str">
            <v>121.J</v>
          </cell>
          <cell r="B1480" t="str">
            <v>Planning &amp; M&amp;E</v>
          </cell>
          <cell r="C1480">
            <v>0</v>
          </cell>
          <cell r="D1480">
            <v>0</v>
          </cell>
          <cell r="E1480">
            <v>0</v>
          </cell>
        </row>
        <row r="1481">
          <cell r="A1481" t="str">
            <v>121.K</v>
          </cell>
          <cell r="B1481" t="str">
            <v>Surveillance, Research, Review, Evaluation (SRRE)</v>
          </cell>
          <cell r="C1481">
            <v>0</v>
          </cell>
          <cell r="D1481">
            <v>0</v>
          </cell>
          <cell r="E1481">
            <v>0</v>
          </cell>
        </row>
        <row r="1482">
          <cell r="A1482">
            <v>122</v>
          </cell>
          <cell r="B1482" t="str">
            <v>Management of Deafness</v>
          </cell>
          <cell r="C1482">
            <v>0</v>
          </cell>
          <cell r="D1482">
            <v>0</v>
          </cell>
          <cell r="E1482">
            <v>0</v>
          </cell>
        </row>
        <row r="1483">
          <cell r="A1483" t="str">
            <v>122.A</v>
          </cell>
          <cell r="B1483" t="str">
            <v>DBT</v>
          </cell>
          <cell r="C1483">
            <v>0</v>
          </cell>
          <cell r="D1483">
            <v>0</v>
          </cell>
          <cell r="E1483">
            <v>0</v>
          </cell>
        </row>
        <row r="1484">
          <cell r="A1484" t="str">
            <v>122.B</v>
          </cell>
          <cell r="B1484" t="str">
            <v>Infrastructure - Civil works (I&amp;C)</v>
          </cell>
          <cell r="C1484">
            <v>0</v>
          </cell>
          <cell r="D1484">
            <v>0</v>
          </cell>
          <cell r="E1484">
            <v>0</v>
          </cell>
        </row>
        <row r="1485">
          <cell r="A1485" t="str">
            <v>122.C</v>
          </cell>
          <cell r="B1485" t="str">
            <v>Equipment (Including Furniture, Excluding Computers)</v>
          </cell>
          <cell r="C1485">
            <v>0</v>
          </cell>
          <cell r="D1485">
            <v>0</v>
          </cell>
          <cell r="E1485">
            <v>0</v>
          </cell>
        </row>
        <row r="1486">
          <cell r="A1486" t="str">
            <v>122.D</v>
          </cell>
          <cell r="B1486" t="str">
            <v xml:space="preserve">Drugs and supplies </v>
          </cell>
          <cell r="C1486">
            <v>0</v>
          </cell>
          <cell r="D1486">
            <v>0</v>
          </cell>
          <cell r="E1486">
            <v>0</v>
          </cell>
        </row>
        <row r="1487">
          <cell r="A1487" t="str">
            <v>122.E</v>
          </cell>
          <cell r="B1487" t="str">
            <v>Diagnostics (Consumables, PPP, Sample Transport)</v>
          </cell>
          <cell r="C1487">
            <v>0</v>
          </cell>
          <cell r="D1487">
            <v>0</v>
          </cell>
          <cell r="E1487">
            <v>0</v>
          </cell>
        </row>
        <row r="1488">
          <cell r="A1488" t="str">
            <v>122.F</v>
          </cell>
          <cell r="B1488" t="str">
            <v>Capacity building incl. training</v>
          </cell>
          <cell r="C1488">
            <v>0</v>
          </cell>
          <cell r="D1488">
            <v>0</v>
          </cell>
          <cell r="E1488">
            <v>0</v>
          </cell>
        </row>
        <row r="1489">
          <cell r="A1489" t="str">
            <v>122.G</v>
          </cell>
          <cell r="B1489" t="str">
            <v>ASHA incentives</v>
          </cell>
          <cell r="C1489">
            <v>0</v>
          </cell>
          <cell r="D1489">
            <v>0</v>
          </cell>
          <cell r="E1489">
            <v>0</v>
          </cell>
        </row>
        <row r="1490">
          <cell r="A1490" t="str">
            <v>122.H</v>
          </cell>
          <cell r="B1490" t="str">
            <v>Others including operating costs(OOC)</v>
          </cell>
          <cell r="C1490">
            <v>0</v>
          </cell>
          <cell r="D1490">
            <v>0</v>
          </cell>
          <cell r="E1490">
            <v>0</v>
          </cell>
        </row>
        <row r="1491">
          <cell r="A1491" t="str">
            <v>122.I</v>
          </cell>
          <cell r="B1491" t="str">
            <v xml:space="preserve">IEC &amp; Printing </v>
          </cell>
          <cell r="C1491">
            <v>0</v>
          </cell>
          <cell r="D1491">
            <v>0</v>
          </cell>
          <cell r="E1491">
            <v>0</v>
          </cell>
        </row>
        <row r="1492">
          <cell r="A1492" t="str">
            <v>122.J</v>
          </cell>
          <cell r="B1492" t="str">
            <v>Planning &amp; M&amp;E</v>
          </cell>
          <cell r="C1492">
            <v>0</v>
          </cell>
          <cell r="D1492">
            <v>0</v>
          </cell>
          <cell r="E1492">
            <v>0</v>
          </cell>
        </row>
        <row r="1493">
          <cell r="A1493" t="str">
            <v>122.K</v>
          </cell>
          <cell r="B1493" t="str">
            <v>Surveillance, Research, Review, Evaluation (SRRE)</v>
          </cell>
          <cell r="C1493">
            <v>0</v>
          </cell>
          <cell r="D1493">
            <v>0</v>
          </cell>
          <cell r="E1493">
            <v>0</v>
          </cell>
        </row>
        <row r="1494">
          <cell r="A1494">
            <v>123</v>
          </cell>
          <cell r="B1494" t="str">
            <v>State Specific Initiatives</v>
          </cell>
          <cell r="C1494">
            <v>4200000</v>
          </cell>
          <cell r="D1494">
            <v>1278747</v>
          </cell>
          <cell r="E1494">
            <v>0.30446357142857144</v>
          </cell>
        </row>
        <row r="1495">
          <cell r="A1495" t="str">
            <v>123.A</v>
          </cell>
          <cell r="B1495" t="str">
            <v>DBT</v>
          </cell>
          <cell r="C1495">
            <v>0</v>
          </cell>
          <cell r="D1495">
            <v>0</v>
          </cell>
          <cell r="E1495">
            <v>0</v>
          </cell>
        </row>
        <row r="1496">
          <cell r="A1496" t="str">
            <v>123.B</v>
          </cell>
          <cell r="B1496" t="str">
            <v>Infrastructure - Civil works (I&amp;C)</v>
          </cell>
          <cell r="C1496">
            <v>0</v>
          </cell>
          <cell r="D1496">
            <v>0</v>
          </cell>
          <cell r="E1496">
            <v>0</v>
          </cell>
        </row>
        <row r="1497">
          <cell r="A1497" t="str">
            <v>123.C</v>
          </cell>
          <cell r="B1497" t="str">
            <v>Equipment (Including Furniture, Excluding Computers)</v>
          </cell>
          <cell r="C1497">
            <v>0</v>
          </cell>
          <cell r="D1497">
            <v>0</v>
          </cell>
          <cell r="E1497">
            <v>0</v>
          </cell>
        </row>
        <row r="1498">
          <cell r="A1498" t="str">
            <v>123.D</v>
          </cell>
          <cell r="B1498" t="str">
            <v xml:space="preserve">Drugs and supplies </v>
          </cell>
          <cell r="C1498">
            <v>0</v>
          </cell>
          <cell r="D1498">
            <v>0</v>
          </cell>
          <cell r="E1498">
            <v>0</v>
          </cell>
        </row>
        <row r="1499">
          <cell r="A1499" t="str">
            <v>123.E</v>
          </cell>
          <cell r="B1499" t="str">
            <v>Diagnostics (Consumables, PPP, Sample Transport)</v>
          </cell>
          <cell r="C1499">
            <v>0</v>
          </cell>
          <cell r="D1499">
            <v>0</v>
          </cell>
          <cell r="E1499">
            <v>0</v>
          </cell>
        </row>
        <row r="1500">
          <cell r="A1500" t="str">
            <v>123.F</v>
          </cell>
          <cell r="B1500" t="str">
            <v>Capacity building incl. training</v>
          </cell>
          <cell r="C1500">
            <v>3050000</v>
          </cell>
          <cell r="D1500">
            <v>1047063</v>
          </cell>
          <cell r="E1500">
            <v>0.34329934426229508</v>
          </cell>
        </row>
        <row r="1501">
          <cell r="A1501" t="str">
            <v>123.G</v>
          </cell>
          <cell r="B1501" t="str">
            <v>ASHA incentives</v>
          </cell>
          <cell r="C1501">
            <v>0</v>
          </cell>
          <cell r="D1501">
            <v>0</v>
          </cell>
          <cell r="E1501">
            <v>0</v>
          </cell>
        </row>
        <row r="1502">
          <cell r="A1502" t="str">
            <v>123.H</v>
          </cell>
          <cell r="B1502" t="str">
            <v>Others including operating costs(OOC)</v>
          </cell>
          <cell r="C1502">
            <v>0</v>
          </cell>
          <cell r="D1502">
            <v>0</v>
          </cell>
          <cell r="E1502">
            <v>0</v>
          </cell>
        </row>
        <row r="1503">
          <cell r="A1503" t="str">
            <v>123.I</v>
          </cell>
          <cell r="B1503" t="str">
            <v xml:space="preserve">IEC &amp; Printing </v>
          </cell>
          <cell r="C1503">
            <v>1150000</v>
          </cell>
          <cell r="D1503">
            <v>231684</v>
          </cell>
          <cell r="E1503">
            <v>0.20146434782608696</v>
          </cell>
        </row>
        <row r="1504">
          <cell r="A1504" t="str">
            <v>123.J</v>
          </cell>
          <cell r="B1504" t="str">
            <v>Planning &amp; M&amp;E</v>
          </cell>
          <cell r="C1504">
            <v>0</v>
          </cell>
          <cell r="D1504">
            <v>0</v>
          </cell>
          <cell r="E1504">
            <v>0</v>
          </cell>
        </row>
        <row r="1505">
          <cell r="A1505" t="str">
            <v>123.K</v>
          </cell>
          <cell r="B1505" t="str">
            <v>Surveillance, Research, Review, Evaluation (SRRE)</v>
          </cell>
          <cell r="C1505">
            <v>0</v>
          </cell>
          <cell r="D1505">
            <v>0</v>
          </cell>
          <cell r="E1505">
            <v>0</v>
          </cell>
        </row>
        <row r="1506">
          <cell r="A1506">
            <v>0</v>
          </cell>
          <cell r="B1506" t="str">
            <v>National programme for Prevention and Management of Burn &amp; Injuries (Excluding Planning &amp; M&amp;E)</v>
          </cell>
          <cell r="C1506">
            <v>12291000</v>
          </cell>
          <cell r="D1506">
            <v>0</v>
          </cell>
          <cell r="E1506">
            <v>0</v>
          </cell>
        </row>
        <row r="1507">
          <cell r="A1507">
            <v>124</v>
          </cell>
          <cell r="B1507" t="str">
            <v>Support for Burn Units</v>
          </cell>
          <cell r="C1507">
            <v>0</v>
          </cell>
          <cell r="D1507">
            <v>0</v>
          </cell>
          <cell r="E1507">
            <v>0</v>
          </cell>
        </row>
        <row r="1508">
          <cell r="A1508" t="str">
            <v>124.A</v>
          </cell>
          <cell r="B1508" t="str">
            <v>DBT</v>
          </cell>
          <cell r="C1508">
            <v>0</v>
          </cell>
          <cell r="D1508">
            <v>0</v>
          </cell>
          <cell r="E1508">
            <v>0</v>
          </cell>
        </row>
        <row r="1509">
          <cell r="A1509" t="str">
            <v>124.B</v>
          </cell>
          <cell r="B1509" t="str">
            <v>Infrastructure - Civil works (I&amp;C)</v>
          </cell>
          <cell r="C1509">
            <v>0</v>
          </cell>
          <cell r="D1509">
            <v>0</v>
          </cell>
          <cell r="E1509">
            <v>0</v>
          </cell>
        </row>
        <row r="1510">
          <cell r="A1510" t="str">
            <v>124.C</v>
          </cell>
          <cell r="B1510" t="str">
            <v>Equipment (Including Furniture, Excluding Computers)</v>
          </cell>
          <cell r="C1510">
            <v>0</v>
          </cell>
          <cell r="D1510">
            <v>0</v>
          </cell>
          <cell r="E1510">
            <v>0</v>
          </cell>
        </row>
        <row r="1511">
          <cell r="A1511" t="str">
            <v>124.D</v>
          </cell>
          <cell r="B1511" t="str">
            <v xml:space="preserve">Drugs and supplies </v>
          </cell>
          <cell r="C1511">
            <v>0</v>
          </cell>
          <cell r="D1511">
            <v>0</v>
          </cell>
          <cell r="E1511">
            <v>0</v>
          </cell>
        </row>
        <row r="1512">
          <cell r="A1512" t="str">
            <v>124.E</v>
          </cell>
          <cell r="B1512" t="str">
            <v>Diagnostics (Consumables, PPP, Sample Transport)</v>
          </cell>
          <cell r="C1512">
            <v>0</v>
          </cell>
          <cell r="D1512">
            <v>0</v>
          </cell>
          <cell r="E1512">
            <v>0</v>
          </cell>
        </row>
        <row r="1513">
          <cell r="A1513" t="str">
            <v>124.F</v>
          </cell>
          <cell r="B1513" t="str">
            <v>Capacity building incl. training</v>
          </cell>
          <cell r="C1513">
            <v>0</v>
          </cell>
          <cell r="D1513">
            <v>0</v>
          </cell>
          <cell r="E1513">
            <v>0</v>
          </cell>
        </row>
        <row r="1514">
          <cell r="A1514" t="str">
            <v>124.G</v>
          </cell>
          <cell r="B1514" t="str">
            <v>ASHA incentives</v>
          </cell>
          <cell r="C1514">
            <v>0</v>
          </cell>
          <cell r="D1514">
            <v>0</v>
          </cell>
          <cell r="E1514">
            <v>0</v>
          </cell>
        </row>
        <row r="1515">
          <cell r="A1515" t="str">
            <v>124.H</v>
          </cell>
          <cell r="B1515" t="str">
            <v>Others including operating costs(OOC)</v>
          </cell>
          <cell r="C1515">
            <v>0</v>
          </cell>
          <cell r="D1515">
            <v>0</v>
          </cell>
          <cell r="E1515">
            <v>0</v>
          </cell>
        </row>
        <row r="1516">
          <cell r="A1516" t="str">
            <v>124.I</v>
          </cell>
          <cell r="B1516" t="str">
            <v xml:space="preserve">IEC &amp; Printing </v>
          </cell>
          <cell r="C1516">
            <v>0</v>
          </cell>
          <cell r="D1516">
            <v>0</v>
          </cell>
          <cell r="E1516">
            <v>0</v>
          </cell>
        </row>
        <row r="1517">
          <cell r="A1517" t="str">
            <v>124.J</v>
          </cell>
          <cell r="B1517" t="str">
            <v>Planning &amp; M&amp;E</v>
          </cell>
          <cell r="C1517">
            <v>0</v>
          </cell>
          <cell r="D1517">
            <v>0</v>
          </cell>
          <cell r="E1517">
            <v>0</v>
          </cell>
        </row>
        <row r="1518">
          <cell r="A1518" t="str">
            <v>124.K</v>
          </cell>
          <cell r="B1518" t="str">
            <v>Surveillance, Research, Review, Evaluation (SRRE)</v>
          </cell>
          <cell r="C1518">
            <v>0</v>
          </cell>
          <cell r="D1518">
            <v>0</v>
          </cell>
          <cell r="E1518">
            <v>0</v>
          </cell>
        </row>
        <row r="1519">
          <cell r="A1519">
            <v>125</v>
          </cell>
          <cell r="B1519" t="str">
            <v>Support for Emergency Trauma Care</v>
          </cell>
          <cell r="C1519">
            <v>12291000</v>
          </cell>
          <cell r="D1519">
            <v>0</v>
          </cell>
          <cell r="E1519">
            <v>0</v>
          </cell>
        </row>
        <row r="1520">
          <cell r="A1520" t="str">
            <v>125.A</v>
          </cell>
          <cell r="B1520" t="str">
            <v>DBT</v>
          </cell>
          <cell r="C1520">
            <v>0</v>
          </cell>
          <cell r="D1520">
            <v>0</v>
          </cell>
          <cell r="E1520">
            <v>0</v>
          </cell>
        </row>
        <row r="1521">
          <cell r="A1521" t="str">
            <v>125.B</v>
          </cell>
          <cell r="B1521" t="str">
            <v>Infrastructure - Civil works (I&amp;C)</v>
          </cell>
          <cell r="C1521">
            <v>0</v>
          </cell>
          <cell r="D1521">
            <v>0</v>
          </cell>
          <cell r="E1521">
            <v>0</v>
          </cell>
        </row>
        <row r="1522">
          <cell r="A1522" t="str">
            <v>125.C</v>
          </cell>
          <cell r="B1522" t="str">
            <v>Equipment (Including Furniture, Excluding Computers)</v>
          </cell>
          <cell r="C1522">
            <v>0</v>
          </cell>
          <cell r="D1522">
            <v>0</v>
          </cell>
          <cell r="E1522">
            <v>0</v>
          </cell>
        </row>
        <row r="1523">
          <cell r="A1523" t="str">
            <v>125.D</v>
          </cell>
          <cell r="B1523" t="str">
            <v xml:space="preserve">Drugs and supplies </v>
          </cell>
          <cell r="C1523">
            <v>0</v>
          </cell>
          <cell r="D1523">
            <v>0</v>
          </cell>
          <cell r="E1523">
            <v>0</v>
          </cell>
        </row>
        <row r="1524">
          <cell r="A1524" t="str">
            <v>125.E</v>
          </cell>
          <cell r="B1524" t="str">
            <v>Diagnostics (Consumables, PPP, Sample Transport)</v>
          </cell>
          <cell r="C1524">
            <v>0</v>
          </cell>
          <cell r="D1524">
            <v>0</v>
          </cell>
          <cell r="E1524">
            <v>0</v>
          </cell>
        </row>
        <row r="1525">
          <cell r="A1525" t="str">
            <v>125.F</v>
          </cell>
          <cell r="B1525" t="str">
            <v>Capacity building incl. training</v>
          </cell>
          <cell r="C1525">
            <v>4975000</v>
          </cell>
          <cell r="D1525">
            <v>0</v>
          </cell>
          <cell r="E1525">
            <v>0</v>
          </cell>
        </row>
        <row r="1526">
          <cell r="A1526" t="str">
            <v>125.G</v>
          </cell>
          <cell r="B1526" t="str">
            <v>ASHA incentives</v>
          </cell>
          <cell r="C1526">
            <v>0</v>
          </cell>
          <cell r="D1526">
            <v>0</v>
          </cell>
          <cell r="E1526">
            <v>0</v>
          </cell>
        </row>
        <row r="1527">
          <cell r="A1527" t="str">
            <v>125.H</v>
          </cell>
          <cell r="B1527" t="str">
            <v>Others including operating costs(OOC)</v>
          </cell>
          <cell r="C1527">
            <v>0</v>
          </cell>
          <cell r="D1527">
            <v>0</v>
          </cell>
          <cell r="E1527">
            <v>0</v>
          </cell>
        </row>
        <row r="1528">
          <cell r="A1528" t="str">
            <v>125.I</v>
          </cell>
          <cell r="B1528" t="str">
            <v xml:space="preserve">IEC &amp; Printing </v>
          </cell>
          <cell r="C1528">
            <v>4400000</v>
          </cell>
          <cell r="D1528">
            <v>0</v>
          </cell>
          <cell r="E1528">
            <v>0</v>
          </cell>
        </row>
        <row r="1529">
          <cell r="A1529" t="str">
            <v>125.J</v>
          </cell>
          <cell r="B1529" t="str">
            <v>Planning &amp; M&amp;E</v>
          </cell>
          <cell r="C1529">
            <v>0</v>
          </cell>
          <cell r="D1529">
            <v>0</v>
          </cell>
          <cell r="E1529">
            <v>0</v>
          </cell>
        </row>
        <row r="1530">
          <cell r="A1530" t="str">
            <v>125.K</v>
          </cell>
          <cell r="B1530" t="str">
            <v>Surveillance, Research, Review, Evaluation (SRRE)</v>
          </cell>
          <cell r="C1530">
            <v>2916000</v>
          </cell>
          <cell r="D1530">
            <v>0</v>
          </cell>
          <cell r="E1530">
            <v>0</v>
          </cell>
        </row>
        <row r="1531">
          <cell r="A1531">
            <v>126</v>
          </cell>
          <cell r="B1531" t="str">
            <v>Implementation of State specific Initiatives and Innovations</v>
          </cell>
          <cell r="C1531">
            <v>0</v>
          </cell>
          <cell r="D1531">
            <v>0</v>
          </cell>
          <cell r="E1531">
            <v>0</v>
          </cell>
        </row>
        <row r="1532">
          <cell r="A1532" t="str">
            <v>126.A</v>
          </cell>
          <cell r="B1532" t="str">
            <v>DBT</v>
          </cell>
          <cell r="C1532">
            <v>0</v>
          </cell>
          <cell r="D1532">
            <v>0</v>
          </cell>
          <cell r="E1532">
            <v>0</v>
          </cell>
        </row>
        <row r="1533">
          <cell r="A1533" t="str">
            <v>126.B</v>
          </cell>
          <cell r="B1533" t="str">
            <v>Infrastructure - Civil works (I&amp;C)</v>
          </cell>
          <cell r="C1533">
            <v>0</v>
          </cell>
          <cell r="D1533">
            <v>0</v>
          </cell>
          <cell r="E1533">
            <v>0</v>
          </cell>
        </row>
        <row r="1534">
          <cell r="A1534" t="str">
            <v>126.C</v>
          </cell>
          <cell r="B1534" t="str">
            <v>Equipment (Including Furniture, Excluding Computers)</v>
          </cell>
          <cell r="C1534">
            <v>0</v>
          </cell>
          <cell r="D1534">
            <v>0</v>
          </cell>
          <cell r="E1534">
            <v>0</v>
          </cell>
        </row>
        <row r="1535">
          <cell r="A1535" t="str">
            <v>126.D</v>
          </cell>
          <cell r="B1535" t="str">
            <v xml:space="preserve">Drugs and supplies </v>
          </cell>
          <cell r="C1535">
            <v>0</v>
          </cell>
          <cell r="D1535">
            <v>0</v>
          </cell>
          <cell r="E1535">
            <v>0</v>
          </cell>
        </row>
        <row r="1536">
          <cell r="A1536" t="str">
            <v>126.E</v>
          </cell>
          <cell r="B1536" t="str">
            <v>Diagnostics (Consumables, PPP, Sample Transport)</v>
          </cell>
          <cell r="C1536">
            <v>0</v>
          </cell>
          <cell r="D1536">
            <v>0</v>
          </cell>
          <cell r="E1536">
            <v>0</v>
          </cell>
        </row>
        <row r="1537">
          <cell r="A1537" t="str">
            <v>126.F</v>
          </cell>
          <cell r="B1537" t="str">
            <v>Capacity building incl. training</v>
          </cell>
          <cell r="C1537">
            <v>0</v>
          </cell>
          <cell r="D1537">
            <v>0</v>
          </cell>
          <cell r="E1537">
            <v>0</v>
          </cell>
        </row>
        <row r="1538">
          <cell r="A1538" t="str">
            <v>126.G</v>
          </cell>
          <cell r="B1538" t="str">
            <v>ASHA incentives</v>
          </cell>
          <cell r="C1538">
            <v>0</v>
          </cell>
          <cell r="D1538">
            <v>0</v>
          </cell>
          <cell r="E1538">
            <v>0</v>
          </cell>
        </row>
        <row r="1539">
          <cell r="A1539" t="str">
            <v>126.H</v>
          </cell>
          <cell r="B1539" t="str">
            <v>Others including operating costs(OOC)</v>
          </cell>
          <cell r="C1539">
            <v>0</v>
          </cell>
          <cell r="D1539">
            <v>0</v>
          </cell>
          <cell r="E1539">
            <v>0</v>
          </cell>
        </row>
        <row r="1540">
          <cell r="A1540" t="str">
            <v>126.I</v>
          </cell>
          <cell r="B1540" t="str">
            <v xml:space="preserve">IEC &amp; Printing </v>
          </cell>
          <cell r="C1540">
            <v>0</v>
          </cell>
          <cell r="D1540">
            <v>0</v>
          </cell>
          <cell r="E1540">
            <v>0</v>
          </cell>
        </row>
        <row r="1541">
          <cell r="A1541" t="str">
            <v>126.J</v>
          </cell>
          <cell r="B1541" t="str">
            <v>Planning &amp; M&amp;E</v>
          </cell>
          <cell r="C1541">
            <v>0</v>
          </cell>
          <cell r="D1541">
            <v>0</v>
          </cell>
          <cell r="E1541">
            <v>0</v>
          </cell>
        </row>
        <row r="1542">
          <cell r="A1542" t="str">
            <v>126.K</v>
          </cell>
          <cell r="B1542" t="str">
            <v>Surveillance, Research, Review, Evaluation (SRRE)</v>
          </cell>
          <cell r="C1542">
            <v>0</v>
          </cell>
          <cell r="D1542">
            <v>0</v>
          </cell>
          <cell r="E1542">
            <v>0</v>
          </cell>
        </row>
        <row r="1543">
          <cell r="A1543" t="str">
            <v>HSS (U)</v>
          </cell>
          <cell r="B1543" t="str">
            <v>Health System Strengthening (HSS)- Urban</v>
          </cell>
          <cell r="C1543">
            <v>1049491999.9999999</v>
          </cell>
          <cell r="D1543">
            <v>341812754</v>
          </cell>
          <cell r="E1543">
            <v>0.3256935298220473</v>
          </cell>
        </row>
        <row r="1544">
          <cell r="A1544">
            <v>0</v>
          </cell>
          <cell r="B1544" t="str">
            <v>Comprehensive Primary Healthcare (CPHC) (Excluding Planning &amp; M&amp;E)</v>
          </cell>
          <cell r="C1544">
            <v>19125000</v>
          </cell>
          <cell r="D1544">
            <v>58604688</v>
          </cell>
          <cell r="E1544">
            <v>3.0642974117647057</v>
          </cell>
        </row>
        <row r="1545">
          <cell r="A1545">
            <v>127</v>
          </cell>
          <cell r="B1545" t="str">
            <v>Development and operations of Health &amp; Wellness Centers - Urban</v>
          </cell>
          <cell r="C1545">
            <v>5750000</v>
          </cell>
          <cell r="D1545">
            <v>1446058</v>
          </cell>
          <cell r="E1545">
            <v>0.25148834782608698</v>
          </cell>
        </row>
        <row r="1546">
          <cell r="A1546" t="str">
            <v>127.A</v>
          </cell>
          <cell r="B1546" t="str">
            <v>DBT</v>
          </cell>
          <cell r="C1546">
            <v>0</v>
          </cell>
          <cell r="D1546">
            <v>0</v>
          </cell>
          <cell r="E1546">
            <v>0</v>
          </cell>
        </row>
        <row r="1547">
          <cell r="A1547" t="str">
            <v>127.B</v>
          </cell>
          <cell r="B1547" t="str">
            <v>Infrastructure - Civil works (I&amp;C)</v>
          </cell>
          <cell r="C1547">
            <v>3000000</v>
          </cell>
          <cell r="D1547">
            <v>299370</v>
          </cell>
          <cell r="E1547">
            <v>9.9790000000000004E-2</v>
          </cell>
        </row>
        <row r="1548">
          <cell r="A1548" t="str">
            <v>127.C</v>
          </cell>
          <cell r="B1548" t="str">
            <v>Equipment (Including Furniture, Excluding Computers)</v>
          </cell>
          <cell r="C1548">
            <v>2750000</v>
          </cell>
          <cell r="D1548">
            <v>1146688</v>
          </cell>
          <cell r="E1548">
            <v>0.41697745454545454</v>
          </cell>
        </row>
        <row r="1549">
          <cell r="A1549" t="str">
            <v>127.D</v>
          </cell>
          <cell r="B1549" t="str">
            <v xml:space="preserve">Drugs and supplies </v>
          </cell>
          <cell r="C1549">
            <v>0</v>
          </cell>
          <cell r="D1549">
            <v>0</v>
          </cell>
          <cell r="E1549">
            <v>0</v>
          </cell>
        </row>
        <row r="1550">
          <cell r="A1550" t="str">
            <v>127.E</v>
          </cell>
          <cell r="B1550" t="str">
            <v>Diagnostics (Consumables, PPP, Sample Transport)</v>
          </cell>
          <cell r="C1550">
            <v>0</v>
          </cell>
          <cell r="D1550">
            <v>0</v>
          </cell>
          <cell r="E1550">
            <v>0</v>
          </cell>
        </row>
        <row r="1551">
          <cell r="A1551" t="str">
            <v>127.F</v>
          </cell>
          <cell r="B1551" t="str">
            <v>Capacity building incl. training</v>
          </cell>
          <cell r="C1551">
            <v>0</v>
          </cell>
          <cell r="D1551">
            <v>0</v>
          </cell>
          <cell r="E1551">
            <v>0</v>
          </cell>
        </row>
        <row r="1552">
          <cell r="A1552" t="str">
            <v>127.G</v>
          </cell>
          <cell r="B1552" t="str">
            <v>ASHA incentives</v>
          </cell>
          <cell r="C1552">
            <v>0</v>
          </cell>
          <cell r="D1552">
            <v>0</v>
          </cell>
          <cell r="E1552">
            <v>0</v>
          </cell>
        </row>
        <row r="1553">
          <cell r="A1553" t="str">
            <v>127.H</v>
          </cell>
          <cell r="B1553" t="str">
            <v>Others including operating costs(OOC)</v>
          </cell>
          <cell r="C1553">
            <v>0</v>
          </cell>
          <cell r="D1553">
            <v>0</v>
          </cell>
          <cell r="E1553">
            <v>0</v>
          </cell>
        </row>
        <row r="1554">
          <cell r="A1554" t="str">
            <v>127.I</v>
          </cell>
          <cell r="B1554" t="str">
            <v xml:space="preserve">IEC &amp; Printing </v>
          </cell>
          <cell r="C1554">
            <v>0</v>
          </cell>
          <cell r="D1554">
            <v>0</v>
          </cell>
          <cell r="E1554">
            <v>0</v>
          </cell>
        </row>
        <row r="1555">
          <cell r="A1555" t="str">
            <v>127.J</v>
          </cell>
          <cell r="B1555" t="str">
            <v>Planning &amp; M&amp;E</v>
          </cell>
          <cell r="C1555">
            <v>0</v>
          </cell>
          <cell r="D1555">
            <v>0</v>
          </cell>
          <cell r="E1555">
            <v>0</v>
          </cell>
        </row>
        <row r="1556">
          <cell r="A1556" t="str">
            <v>127.K</v>
          </cell>
          <cell r="B1556" t="str">
            <v>Surveillance, Research, Review, Evaluation (SRRE)</v>
          </cell>
          <cell r="C1556">
            <v>0</v>
          </cell>
          <cell r="D1556">
            <v>0</v>
          </cell>
          <cell r="E1556">
            <v>0</v>
          </cell>
        </row>
        <row r="1557">
          <cell r="A1557">
            <v>128</v>
          </cell>
          <cell r="B1557" t="str">
            <v>Wellness activities at HWCs- Urban</v>
          </cell>
          <cell r="C1557">
            <v>5125000</v>
          </cell>
          <cell r="D1557">
            <v>55960386</v>
          </cell>
          <cell r="E1557">
            <v>10.919099707317073</v>
          </cell>
        </row>
        <row r="1558">
          <cell r="A1558" t="str">
            <v>128.A</v>
          </cell>
          <cell r="B1558" t="str">
            <v>DBT</v>
          </cell>
          <cell r="C1558">
            <v>0</v>
          </cell>
          <cell r="D1558">
            <v>0</v>
          </cell>
          <cell r="E1558">
            <v>0</v>
          </cell>
        </row>
        <row r="1559">
          <cell r="A1559" t="str">
            <v>128.B</v>
          </cell>
          <cell r="B1559" t="str">
            <v>Infrastructure - Civil works (I&amp;C)</v>
          </cell>
          <cell r="C1559">
            <v>0</v>
          </cell>
          <cell r="D1559">
            <v>0</v>
          </cell>
          <cell r="E1559">
            <v>0</v>
          </cell>
        </row>
        <row r="1560">
          <cell r="A1560" t="str">
            <v>128.C</v>
          </cell>
          <cell r="B1560" t="str">
            <v>Equipment (Including Furniture, Excluding Computers)</v>
          </cell>
          <cell r="C1560">
            <v>0</v>
          </cell>
          <cell r="D1560">
            <v>0</v>
          </cell>
          <cell r="E1560">
            <v>0</v>
          </cell>
        </row>
        <row r="1561">
          <cell r="A1561" t="str">
            <v>128.D</v>
          </cell>
          <cell r="B1561" t="str">
            <v xml:space="preserve">Drugs and supplies </v>
          </cell>
          <cell r="C1561">
            <v>0</v>
          </cell>
          <cell r="D1561">
            <v>52800000</v>
          </cell>
          <cell r="E1561" t="str">
            <v>Without Budget</v>
          </cell>
        </row>
        <row r="1562">
          <cell r="A1562" t="str">
            <v>128.E</v>
          </cell>
          <cell r="B1562" t="str">
            <v>Diagnostics (Consumables, PPP, Sample Transport)</v>
          </cell>
          <cell r="C1562">
            <v>0</v>
          </cell>
          <cell r="D1562">
            <v>0</v>
          </cell>
          <cell r="E1562">
            <v>0</v>
          </cell>
        </row>
        <row r="1563">
          <cell r="A1563" t="str">
            <v>128.F</v>
          </cell>
          <cell r="B1563" t="str">
            <v>Capacity building incl. training</v>
          </cell>
          <cell r="C1563">
            <v>0</v>
          </cell>
          <cell r="D1563">
            <v>0</v>
          </cell>
          <cell r="E1563">
            <v>0</v>
          </cell>
        </row>
        <row r="1564">
          <cell r="A1564" t="str">
            <v>128.G</v>
          </cell>
          <cell r="B1564" t="str">
            <v>ASHA incentives</v>
          </cell>
          <cell r="C1564">
            <v>0</v>
          </cell>
          <cell r="D1564">
            <v>0</v>
          </cell>
          <cell r="E1564">
            <v>0</v>
          </cell>
        </row>
        <row r="1565">
          <cell r="A1565" t="str">
            <v>128.H</v>
          </cell>
          <cell r="B1565" t="str">
            <v>Others including operating costs(OOC)</v>
          </cell>
          <cell r="C1565">
            <v>5125000</v>
          </cell>
          <cell r="D1565">
            <v>3160386</v>
          </cell>
          <cell r="E1565">
            <v>0.6166606829268293</v>
          </cell>
        </row>
        <row r="1566">
          <cell r="A1566" t="str">
            <v>128.I</v>
          </cell>
          <cell r="B1566" t="str">
            <v xml:space="preserve">IEC &amp; Printing </v>
          </cell>
          <cell r="C1566">
            <v>0</v>
          </cell>
          <cell r="D1566">
            <v>0</v>
          </cell>
          <cell r="E1566">
            <v>0</v>
          </cell>
        </row>
        <row r="1567">
          <cell r="A1567" t="str">
            <v>128.J</v>
          </cell>
          <cell r="B1567" t="str">
            <v>Planning &amp; M&amp;E</v>
          </cell>
          <cell r="C1567">
            <v>0</v>
          </cell>
          <cell r="D1567">
            <v>0</v>
          </cell>
          <cell r="E1567">
            <v>0</v>
          </cell>
        </row>
        <row r="1568">
          <cell r="A1568" t="str">
            <v>128.K</v>
          </cell>
          <cell r="B1568" t="str">
            <v>Surveillance, Research, Review, Evaluation (SRRE)</v>
          </cell>
          <cell r="C1568">
            <v>0</v>
          </cell>
          <cell r="D1568">
            <v>0</v>
          </cell>
          <cell r="E1568">
            <v>0</v>
          </cell>
        </row>
        <row r="1569">
          <cell r="A1569">
            <v>129</v>
          </cell>
          <cell r="B1569" t="str">
            <v>Teleconsultation facilities at HWCs-Urban</v>
          </cell>
          <cell r="C1569">
            <v>8250000</v>
          </cell>
          <cell r="D1569">
            <v>1198244</v>
          </cell>
          <cell r="E1569">
            <v>0.14524169696969697</v>
          </cell>
        </row>
        <row r="1570">
          <cell r="A1570" t="str">
            <v>129.A</v>
          </cell>
          <cell r="B1570" t="str">
            <v>DBT</v>
          </cell>
          <cell r="C1570">
            <v>0</v>
          </cell>
          <cell r="D1570">
            <v>0</v>
          </cell>
          <cell r="E1570">
            <v>0</v>
          </cell>
        </row>
        <row r="1571">
          <cell r="A1571" t="str">
            <v>129.B</v>
          </cell>
          <cell r="B1571" t="str">
            <v>Infrastructure - Civil works (I&amp;C)</v>
          </cell>
          <cell r="C1571">
            <v>0</v>
          </cell>
          <cell r="D1571">
            <v>0</v>
          </cell>
          <cell r="E1571">
            <v>0</v>
          </cell>
        </row>
        <row r="1572">
          <cell r="A1572" t="str">
            <v>129.C</v>
          </cell>
          <cell r="B1572" t="str">
            <v>Equipment (Including Furniture, Excluding Computers)</v>
          </cell>
          <cell r="C1572">
            <v>0</v>
          </cell>
          <cell r="D1572">
            <v>0</v>
          </cell>
          <cell r="E1572">
            <v>0</v>
          </cell>
        </row>
        <row r="1573">
          <cell r="A1573" t="str">
            <v>129.D</v>
          </cell>
          <cell r="B1573" t="str">
            <v xml:space="preserve">Drugs and supplies </v>
          </cell>
          <cell r="C1573">
            <v>0</v>
          </cell>
          <cell r="D1573">
            <v>0</v>
          </cell>
          <cell r="E1573">
            <v>0</v>
          </cell>
        </row>
        <row r="1574">
          <cell r="A1574" t="str">
            <v>129.E</v>
          </cell>
          <cell r="B1574" t="str">
            <v>Diagnostics (Consumables, PPP, Sample Transport)</v>
          </cell>
          <cell r="C1574">
            <v>0</v>
          </cell>
          <cell r="D1574">
            <v>0</v>
          </cell>
          <cell r="E1574">
            <v>0</v>
          </cell>
        </row>
        <row r="1575">
          <cell r="A1575" t="str">
            <v>129.F</v>
          </cell>
          <cell r="B1575" t="str">
            <v>Capacity building incl. training</v>
          </cell>
          <cell r="C1575">
            <v>0</v>
          </cell>
          <cell r="D1575">
            <v>0</v>
          </cell>
          <cell r="E1575">
            <v>0</v>
          </cell>
        </row>
        <row r="1576">
          <cell r="A1576" t="str">
            <v>129.G</v>
          </cell>
          <cell r="B1576" t="str">
            <v>ASHA incentives</v>
          </cell>
          <cell r="C1576">
            <v>0</v>
          </cell>
          <cell r="D1576">
            <v>0</v>
          </cell>
          <cell r="E1576">
            <v>0</v>
          </cell>
        </row>
        <row r="1577">
          <cell r="A1577" t="str">
            <v>129.H</v>
          </cell>
          <cell r="B1577" t="str">
            <v>Others including operating costs(OOC)</v>
          </cell>
          <cell r="C1577">
            <v>8250000</v>
          </cell>
          <cell r="D1577">
            <v>1198244</v>
          </cell>
          <cell r="E1577">
            <v>0.14524169696969697</v>
          </cell>
        </row>
        <row r="1578">
          <cell r="A1578" t="str">
            <v>129.I</v>
          </cell>
          <cell r="B1578" t="str">
            <v xml:space="preserve">IEC &amp; Printing </v>
          </cell>
          <cell r="C1578">
            <v>0</v>
          </cell>
          <cell r="D1578">
            <v>0</v>
          </cell>
          <cell r="E1578">
            <v>0</v>
          </cell>
        </row>
        <row r="1579">
          <cell r="A1579" t="str">
            <v>129.J</v>
          </cell>
          <cell r="B1579" t="str">
            <v>Planning &amp; M&amp;E</v>
          </cell>
          <cell r="C1579">
            <v>0</v>
          </cell>
          <cell r="D1579">
            <v>0</v>
          </cell>
          <cell r="E1579">
            <v>0</v>
          </cell>
        </row>
        <row r="1580">
          <cell r="A1580" t="str">
            <v>129.K</v>
          </cell>
          <cell r="B1580" t="str">
            <v>Surveillance, Research, Review, Evaluation (SRRE)</v>
          </cell>
          <cell r="C1580">
            <v>0</v>
          </cell>
          <cell r="D1580">
            <v>0</v>
          </cell>
          <cell r="E1580">
            <v>0</v>
          </cell>
        </row>
        <row r="1581">
          <cell r="A1581">
            <v>0</v>
          </cell>
          <cell r="B1581" t="str">
            <v>Community Engagement  (Excluding Planning &amp; M&amp;E)</v>
          </cell>
          <cell r="C1581">
            <v>55972000</v>
          </cell>
          <cell r="D1581">
            <v>25147425</v>
          </cell>
          <cell r="E1581">
            <v>0.44928580361609377</v>
          </cell>
        </row>
        <row r="1582">
          <cell r="A1582">
            <v>130</v>
          </cell>
          <cell r="B1582" t="str">
            <v>ASHA (including ASHA Certification and ASHA benefit package)</v>
          </cell>
          <cell r="C1582">
            <v>40872000</v>
          </cell>
          <cell r="D1582">
            <v>16633024</v>
          </cell>
          <cell r="E1582">
            <v>0.40695400274026228</v>
          </cell>
        </row>
        <row r="1583">
          <cell r="A1583" t="str">
            <v>130.A</v>
          </cell>
          <cell r="B1583" t="str">
            <v>DBT</v>
          </cell>
          <cell r="C1583">
            <v>0</v>
          </cell>
          <cell r="D1583">
            <v>0</v>
          </cell>
          <cell r="E1583">
            <v>0</v>
          </cell>
        </row>
        <row r="1584">
          <cell r="A1584" t="str">
            <v>130.B</v>
          </cell>
          <cell r="B1584" t="str">
            <v>Infrastructure - Civil works (I&amp;C)</v>
          </cell>
          <cell r="C1584">
            <v>0</v>
          </cell>
          <cell r="D1584">
            <v>0</v>
          </cell>
          <cell r="E1584">
            <v>0</v>
          </cell>
        </row>
        <row r="1585">
          <cell r="A1585" t="str">
            <v>130.C</v>
          </cell>
          <cell r="B1585" t="str">
            <v>Equipment (Including Furniture, Excluding Computers)</v>
          </cell>
          <cell r="C1585">
            <v>0</v>
          </cell>
          <cell r="D1585">
            <v>0</v>
          </cell>
          <cell r="E1585">
            <v>0</v>
          </cell>
        </row>
        <row r="1586">
          <cell r="A1586" t="str">
            <v>130.D</v>
          </cell>
          <cell r="B1586" t="str">
            <v xml:space="preserve">Drugs and supplies </v>
          </cell>
          <cell r="C1586">
            <v>0</v>
          </cell>
          <cell r="D1586">
            <v>0</v>
          </cell>
          <cell r="E1586">
            <v>0</v>
          </cell>
        </row>
        <row r="1587">
          <cell r="A1587" t="str">
            <v>130.E</v>
          </cell>
          <cell r="B1587" t="str">
            <v>Diagnostics (Consumables, PPP, Sample Transport)</v>
          </cell>
          <cell r="C1587">
            <v>0</v>
          </cell>
          <cell r="D1587">
            <v>0</v>
          </cell>
          <cell r="E1587">
            <v>0</v>
          </cell>
        </row>
        <row r="1588">
          <cell r="A1588" t="str">
            <v>130.F</v>
          </cell>
          <cell r="B1588" t="str">
            <v>Capacity building incl. training</v>
          </cell>
          <cell r="C1588">
            <v>3570000</v>
          </cell>
          <cell r="D1588">
            <v>2123649</v>
          </cell>
          <cell r="E1588">
            <v>0.59485966386554623</v>
          </cell>
        </row>
        <row r="1589">
          <cell r="A1589" t="str">
            <v>130.G</v>
          </cell>
          <cell r="B1589" t="str">
            <v>ASHA incentives</v>
          </cell>
          <cell r="C1589">
            <v>20400000</v>
          </cell>
          <cell r="D1589">
            <v>14172640</v>
          </cell>
          <cell r="E1589">
            <v>0.69473725490196081</v>
          </cell>
        </row>
        <row r="1590">
          <cell r="A1590" t="str">
            <v>130.H</v>
          </cell>
          <cell r="B1590" t="str">
            <v>Others including operating costs(OOC)</v>
          </cell>
          <cell r="C1590">
            <v>16796000</v>
          </cell>
          <cell r="D1590">
            <v>336735</v>
          </cell>
          <cell r="E1590">
            <v>2.0048523457966181E-2</v>
          </cell>
        </row>
        <row r="1591">
          <cell r="A1591" t="str">
            <v>130.I</v>
          </cell>
          <cell r="B1591" t="str">
            <v xml:space="preserve">IEC &amp; Printing </v>
          </cell>
          <cell r="C1591">
            <v>106000</v>
          </cell>
          <cell r="D1591">
            <v>0</v>
          </cell>
          <cell r="E1591">
            <v>0</v>
          </cell>
        </row>
        <row r="1592">
          <cell r="A1592" t="str">
            <v>130.J</v>
          </cell>
          <cell r="B1592" t="str">
            <v>Planning &amp; M&amp;E</v>
          </cell>
          <cell r="C1592">
            <v>0</v>
          </cell>
          <cell r="D1592">
            <v>0</v>
          </cell>
          <cell r="E1592">
            <v>0</v>
          </cell>
        </row>
        <row r="1593">
          <cell r="A1593" t="str">
            <v>130.K</v>
          </cell>
          <cell r="B1593" t="str">
            <v>Surveillance, Research, Review, Evaluation (SRRE)</v>
          </cell>
          <cell r="C1593">
            <v>0</v>
          </cell>
          <cell r="D1593">
            <v>0</v>
          </cell>
          <cell r="E1593">
            <v>0</v>
          </cell>
        </row>
        <row r="1594">
          <cell r="A1594">
            <v>131</v>
          </cell>
          <cell r="B1594" t="str">
            <v xml:space="preserve">MAS </v>
          </cell>
          <cell r="C1594">
            <v>2110000</v>
          </cell>
          <cell r="D1594">
            <v>2052336</v>
          </cell>
          <cell r="E1594">
            <v>0.97267109004739338</v>
          </cell>
        </row>
        <row r="1595">
          <cell r="A1595" t="str">
            <v>131.A</v>
          </cell>
          <cell r="B1595" t="str">
            <v>DBT</v>
          </cell>
          <cell r="C1595">
            <v>0</v>
          </cell>
          <cell r="D1595">
            <v>0</v>
          </cell>
          <cell r="E1595">
            <v>0</v>
          </cell>
        </row>
        <row r="1596">
          <cell r="A1596" t="str">
            <v>131.B</v>
          </cell>
          <cell r="B1596" t="str">
            <v>Infrastructure - Civil works (I&amp;C)</v>
          </cell>
          <cell r="C1596">
            <v>0</v>
          </cell>
          <cell r="D1596">
            <v>0</v>
          </cell>
          <cell r="E1596">
            <v>0</v>
          </cell>
        </row>
        <row r="1597">
          <cell r="A1597" t="str">
            <v>131.C</v>
          </cell>
          <cell r="B1597" t="str">
            <v>Equipment (Including Furniture, Excluding Computers)</v>
          </cell>
          <cell r="C1597">
            <v>0</v>
          </cell>
          <cell r="D1597">
            <v>0</v>
          </cell>
          <cell r="E1597">
            <v>0</v>
          </cell>
        </row>
        <row r="1598">
          <cell r="A1598" t="str">
            <v>131.D</v>
          </cell>
          <cell r="B1598" t="str">
            <v xml:space="preserve">Drugs and supplies </v>
          </cell>
          <cell r="C1598">
            <v>0</v>
          </cell>
          <cell r="D1598">
            <v>0</v>
          </cell>
          <cell r="E1598">
            <v>0</v>
          </cell>
        </row>
        <row r="1599">
          <cell r="A1599" t="str">
            <v>131.E</v>
          </cell>
          <cell r="B1599" t="str">
            <v>Diagnostics (Consumables, PPP, Sample Transport)</v>
          </cell>
          <cell r="C1599">
            <v>0</v>
          </cell>
          <cell r="D1599">
            <v>0</v>
          </cell>
          <cell r="E1599">
            <v>0</v>
          </cell>
        </row>
        <row r="1600">
          <cell r="A1600" t="str">
            <v>131.F</v>
          </cell>
          <cell r="B1600" t="str">
            <v>Capacity building incl. training</v>
          </cell>
          <cell r="C1600">
            <v>2110000</v>
          </cell>
          <cell r="D1600">
            <v>2052336</v>
          </cell>
          <cell r="E1600">
            <v>0.97267109004739338</v>
          </cell>
        </row>
        <row r="1601">
          <cell r="A1601" t="str">
            <v>131.G</v>
          </cell>
          <cell r="B1601" t="str">
            <v>ASHA incentives</v>
          </cell>
          <cell r="C1601">
            <v>0</v>
          </cell>
          <cell r="D1601">
            <v>0</v>
          </cell>
          <cell r="E1601">
            <v>0</v>
          </cell>
        </row>
        <row r="1602">
          <cell r="A1602" t="str">
            <v>131.H</v>
          </cell>
          <cell r="B1602" t="str">
            <v>Others including operating costs(OOC)</v>
          </cell>
          <cell r="C1602">
            <v>0</v>
          </cell>
          <cell r="D1602">
            <v>0</v>
          </cell>
          <cell r="E1602">
            <v>0</v>
          </cell>
        </row>
        <row r="1603">
          <cell r="A1603" t="str">
            <v>131.I</v>
          </cell>
          <cell r="B1603" t="str">
            <v xml:space="preserve">IEC &amp; Printing </v>
          </cell>
          <cell r="C1603">
            <v>0</v>
          </cell>
          <cell r="D1603">
            <v>0</v>
          </cell>
          <cell r="E1603">
            <v>0</v>
          </cell>
        </row>
        <row r="1604">
          <cell r="A1604" t="str">
            <v>131.J</v>
          </cell>
          <cell r="B1604" t="str">
            <v>Planning &amp; M&amp;E</v>
          </cell>
          <cell r="C1604">
            <v>0</v>
          </cell>
          <cell r="D1604">
            <v>0</v>
          </cell>
          <cell r="E1604">
            <v>0</v>
          </cell>
        </row>
        <row r="1605">
          <cell r="A1605" t="str">
            <v>131.K</v>
          </cell>
          <cell r="B1605" t="str">
            <v>Surveillance, Research, Review, Evaluation (SRRE)</v>
          </cell>
          <cell r="C1605">
            <v>0</v>
          </cell>
          <cell r="D1605">
            <v>0</v>
          </cell>
          <cell r="E1605">
            <v>0</v>
          </cell>
        </row>
        <row r="1606">
          <cell r="A1606">
            <v>132</v>
          </cell>
          <cell r="B1606" t="str">
            <v>JAS</v>
          </cell>
          <cell r="C1606">
            <v>1100000</v>
          </cell>
          <cell r="D1606">
            <v>594715</v>
          </cell>
          <cell r="E1606">
            <v>0.54064999999999996</v>
          </cell>
        </row>
        <row r="1607">
          <cell r="A1607" t="str">
            <v>132.A</v>
          </cell>
          <cell r="B1607" t="str">
            <v>DBT</v>
          </cell>
          <cell r="C1607">
            <v>0</v>
          </cell>
          <cell r="D1607">
            <v>0</v>
          </cell>
          <cell r="E1607">
            <v>0</v>
          </cell>
        </row>
        <row r="1608">
          <cell r="A1608" t="str">
            <v>132.B</v>
          </cell>
          <cell r="B1608" t="str">
            <v>Infrastructure - Civil works (I&amp;C)</v>
          </cell>
          <cell r="C1608">
            <v>0</v>
          </cell>
          <cell r="D1608">
            <v>0</v>
          </cell>
          <cell r="E1608">
            <v>0</v>
          </cell>
        </row>
        <row r="1609">
          <cell r="A1609" t="str">
            <v>132.C</v>
          </cell>
          <cell r="B1609" t="str">
            <v>Equipment (Including Furniture, Excluding Computers)</v>
          </cell>
          <cell r="C1609">
            <v>0</v>
          </cell>
          <cell r="D1609">
            <v>0</v>
          </cell>
          <cell r="E1609">
            <v>0</v>
          </cell>
        </row>
        <row r="1610">
          <cell r="A1610" t="str">
            <v>132.D</v>
          </cell>
          <cell r="B1610" t="str">
            <v xml:space="preserve">Drugs and supplies </v>
          </cell>
          <cell r="C1610">
            <v>0</v>
          </cell>
          <cell r="D1610">
            <v>0</v>
          </cell>
          <cell r="E1610">
            <v>0</v>
          </cell>
        </row>
        <row r="1611">
          <cell r="A1611" t="str">
            <v>132.E</v>
          </cell>
          <cell r="B1611" t="str">
            <v>Diagnostics (Consumables, PPP, Sample Transport)</v>
          </cell>
          <cell r="C1611">
            <v>0</v>
          </cell>
          <cell r="D1611">
            <v>0</v>
          </cell>
          <cell r="E1611">
            <v>0</v>
          </cell>
        </row>
        <row r="1612">
          <cell r="A1612" t="str">
            <v>132.F</v>
          </cell>
          <cell r="B1612" t="str">
            <v>Capacity building incl. training</v>
          </cell>
          <cell r="C1612">
            <v>1100000</v>
          </cell>
          <cell r="D1612">
            <v>594715</v>
          </cell>
          <cell r="E1612">
            <v>0.54064999999999996</v>
          </cell>
        </row>
        <row r="1613">
          <cell r="A1613" t="str">
            <v>132.G</v>
          </cell>
          <cell r="B1613" t="str">
            <v>ASHA incentives</v>
          </cell>
          <cell r="C1613">
            <v>0</v>
          </cell>
          <cell r="D1613">
            <v>0</v>
          </cell>
          <cell r="E1613">
            <v>0</v>
          </cell>
        </row>
        <row r="1614">
          <cell r="A1614" t="str">
            <v>132.H</v>
          </cell>
          <cell r="B1614" t="str">
            <v>Others including operating costs(OOC)</v>
          </cell>
          <cell r="C1614">
            <v>0</v>
          </cell>
          <cell r="D1614">
            <v>0</v>
          </cell>
          <cell r="E1614">
            <v>0</v>
          </cell>
        </row>
        <row r="1615">
          <cell r="A1615" t="str">
            <v>132.I</v>
          </cell>
          <cell r="B1615" t="str">
            <v xml:space="preserve">IEC &amp; Printing </v>
          </cell>
          <cell r="C1615">
            <v>0</v>
          </cell>
          <cell r="D1615">
            <v>0</v>
          </cell>
          <cell r="E1615">
            <v>0</v>
          </cell>
        </row>
        <row r="1616">
          <cell r="A1616" t="str">
            <v>132.J</v>
          </cell>
          <cell r="B1616" t="str">
            <v>Planning &amp; M&amp;E</v>
          </cell>
          <cell r="C1616">
            <v>0</v>
          </cell>
          <cell r="D1616">
            <v>0</v>
          </cell>
          <cell r="E1616">
            <v>0</v>
          </cell>
        </row>
        <row r="1617">
          <cell r="A1617" t="str">
            <v>132.K</v>
          </cell>
          <cell r="B1617" t="str">
            <v>Surveillance, Research, Review, Evaluation (SRRE)</v>
          </cell>
          <cell r="C1617">
            <v>0</v>
          </cell>
          <cell r="D1617">
            <v>0</v>
          </cell>
          <cell r="E1617">
            <v>0</v>
          </cell>
        </row>
        <row r="1618">
          <cell r="A1618">
            <v>133</v>
          </cell>
          <cell r="B1618" t="str">
            <v xml:space="preserve">RKS </v>
          </cell>
          <cell r="C1618">
            <v>0</v>
          </cell>
          <cell r="D1618">
            <v>0</v>
          </cell>
          <cell r="E1618">
            <v>0</v>
          </cell>
        </row>
        <row r="1619">
          <cell r="A1619" t="str">
            <v>133.A</v>
          </cell>
          <cell r="B1619" t="str">
            <v>DBT</v>
          </cell>
          <cell r="C1619">
            <v>0</v>
          </cell>
          <cell r="D1619">
            <v>0</v>
          </cell>
          <cell r="E1619">
            <v>0</v>
          </cell>
        </row>
        <row r="1620">
          <cell r="A1620" t="str">
            <v>133.B</v>
          </cell>
          <cell r="B1620" t="str">
            <v>Infrastructure - Civil works (I&amp;C)</v>
          </cell>
          <cell r="C1620">
            <v>0</v>
          </cell>
          <cell r="D1620">
            <v>0</v>
          </cell>
          <cell r="E1620">
            <v>0</v>
          </cell>
        </row>
        <row r="1621">
          <cell r="A1621" t="str">
            <v>133.C</v>
          </cell>
          <cell r="B1621" t="str">
            <v>Equipment (Including Furniture, Excluding Computers)</v>
          </cell>
          <cell r="C1621">
            <v>0</v>
          </cell>
          <cell r="D1621">
            <v>0</v>
          </cell>
          <cell r="E1621">
            <v>0</v>
          </cell>
        </row>
        <row r="1622">
          <cell r="A1622" t="str">
            <v>133.D</v>
          </cell>
          <cell r="B1622" t="str">
            <v xml:space="preserve">Drugs and supplies </v>
          </cell>
          <cell r="C1622">
            <v>0</v>
          </cell>
          <cell r="D1622">
            <v>0</v>
          </cell>
          <cell r="E1622">
            <v>0</v>
          </cell>
        </row>
        <row r="1623">
          <cell r="A1623" t="str">
            <v>133.E</v>
          </cell>
          <cell r="B1623" t="str">
            <v>Diagnostics (Consumables, PPP, Sample Transport)</v>
          </cell>
          <cell r="C1623">
            <v>0</v>
          </cell>
          <cell r="D1623">
            <v>0</v>
          </cell>
          <cell r="E1623">
            <v>0</v>
          </cell>
        </row>
        <row r="1624">
          <cell r="A1624" t="str">
            <v>133.F</v>
          </cell>
          <cell r="B1624" t="str">
            <v>Capacity building incl. training</v>
          </cell>
          <cell r="C1624">
            <v>0</v>
          </cell>
          <cell r="D1624">
            <v>0</v>
          </cell>
          <cell r="E1624">
            <v>0</v>
          </cell>
        </row>
        <row r="1625">
          <cell r="A1625" t="str">
            <v>133.G</v>
          </cell>
          <cell r="B1625" t="str">
            <v>ASHA incentives</v>
          </cell>
          <cell r="C1625">
            <v>0</v>
          </cell>
          <cell r="D1625">
            <v>0</v>
          </cell>
          <cell r="E1625">
            <v>0</v>
          </cell>
        </row>
        <row r="1626">
          <cell r="A1626" t="str">
            <v>133.H</v>
          </cell>
          <cell r="B1626" t="str">
            <v>Others including operating costs(OOC)</v>
          </cell>
          <cell r="C1626">
            <v>0</v>
          </cell>
          <cell r="D1626">
            <v>0</v>
          </cell>
          <cell r="E1626">
            <v>0</v>
          </cell>
        </row>
        <row r="1627">
          <cell r="A1627" t="str">
            <v>133.I</v>
          </cell>
          <cell r="B1627" t="str">
            <v xml:space="preserve">IEC &amp; Printing </v>
          </cell>
          <cell r="C1627">
            <v>0</v>
          </cell>
          <cell r="D1627">
            <v>0</v>
          </cell>
          <cell r="E1627">
            <v>0</v>
          </cell>
        </row>
        <row r="1628">
          <cell r="A1628" t="str">
            <v>133.J</v>
          </cell>
          <cell r="B1628" t="str">
            <v>Planning &amp; M&amp;E</v>
          </cell>
          <cell r="C1628">
            <v>0</v>
          </cell>
          <cell r="D1628">
            <v>0</v>
          </cell>
          <cell r="E1628">
            <v>0</v>
          </cell>
        </row>
        <row r="1629">
          <cell r="A1629" t="str">
            <v>133.K</v>
          </cell>
          <cell r="B1629" t="str">
            <v>Surveillance, Research, Review, Evaluation (SRRE)</v>
          </cell>
          <cell r="C1629">
            <v>0</v>
          </cell>
          <cell r="D1629">
            <v>0</v>
          </cell>
          <cell r="E1629">
            <v>0</v>
          </cell>
        </row>
        <row r="1630">
          <cell r="A1630">
            <v>134</v>
          </cell>
          <cell r="B1630" t="str">
            <v>Outreach activities</v>
          </cell>
          <cell r="C1630">
            <v>7290000</v>
          </cell>
          <cell r="D1630">
            <v>4004294</v>
          </cell>
          <cell r="E1630">
            <v>0.54928587105624138</v>
          </cell>
        </row>
        <row r="1631">
          <cell r="A1631" t="str">
            <v>134.A</v>
          </cell>
          <cell r="B1631" t="str">
            <v>DBT</v>
          </cell>
          <cell r="C1631">
            <v>0</v>
          </cell>
          <cell r="D1631">
            <v>0</v>
          </cell>
          <cell r="E1631">
            <v>0</v>
          </cell>
        </row>
        <row r="1632">
          <cell r="A1632" t="str">
            <v>134.B</v>
          </cell>
          <cell r="B1632" t="str">
            <v>Infrastructure - Civil works (I&amp;C)</v>
          </cell>
          <cell r="C1632">
            <v>0</v>
          </cell>
          <cell r="D1632">
            <v>0</v>
          </cell>
          <cell r="E1632">
            <v>0</v>
          </cell>
        </row>
        <row r="1633">
          <cell r="A1633" t="str">
            <v>134.C</v>
          </cell>
          <cell r="B1633" t="str">
            <v>Equipment (Including Furniture, Excluding Computers)</v>
          </cell>
          <cell r="C1633">
            <v>0</v>
          </cell>
          <cell r="D1633">
            <v>0</v>
          </cell>
          <cell r="E1633">
            <v>0</v>
          </cell>
        </row>
        <row r="1634">
          <cell r="A1634" t="str">
            <v>134.D</v>
          </cell>
          <cell r="B1634" t="str">
            <v xml:space="preserve">Drugs and supplies </v>
          </cell>
          <cell r="C1634">
            <v>0</v>
          </cell>
          <cell r="D1634">
            <v>0</v>
          </cell>
          <cell r="E1634">
            <v>0</v>
          </cell>
        </row>
        <row r="1635">
          <cell r="A1635" t="str">
            <v>134.E</v>
          </cell>
          <cell r="B1635" t="str">
            <v>Diagnostics (Consumables, PPP, Sample Transport)</v>
          </cell>
          <cell r="C1635">
            <v>0</v>
          </cell>
          <cell r="D1635">
            <v>0</v>
          </cell>
          <cell r="E1635">
            <v>0</v>
          </cell>
        </row>
        <row r="1636">
          <cell r="A1636" t="str">
            <v>134.F</v>
          </cell>
          <cell r="B1636" t="str">
            <v>Capacity building incl. training</v>
          </cell>
          <cell r="C1636">
            <v>0</v>
          </cell>
          <cell r="D1636">
            <v>0</v>
          </cell>
          <cell r="E1636">
            <v>0</v>
          </cell>
        </row>
        <row r="1637">
          <cell r="A1637" t="str">
            <v>134.G</v>
          </cell>
          <cell r="B1637" t="str">
            <v>ASHA incentives</v>
          </cell>
          <cell r="C1637">
            <v>0</v>
          </cell>
          <cell r="D1637">
            <v>0</v>
          </cell>
          <cell r="E1637">
            <v>0</v>
          </cell>
        </row>
        <row r="1638">
          <cell r="A1638" t="str">
            <v>134.H</v>
          </cell>
          <cell r="B1638" t="str">
            <v>Others including operating costs(OOC)</v>
          </cell>
          <cell r="C1638">
            <v>7290000</v>
          </cell>
          <cell r="D1638">
            <v>4004294</v>
          </cell>
          <cell r="E1638">
            <v>0.54928587105624138</v>
          </cell>
        </row>
        <row r="1639">
          <cell r="A1639" t="str">
            <v>134.I</v>
          </cell>
          <cell r="B1639" t="str">
            <v xml:space="preserve">IEC &amp; Printing </v>
          </cell>
          <cell r="C1639">
            <v>0</v>
          </cell>
          <cell r="D1639">
            <v>0</v>
          </cell>
          <cell r="E1639">
            <v>0</v>
          </cell>
        </row>
        <row r="1640">
          <cell r="A1640" t="str">
            <v>134.J</v>
          </cell>
          <cell r="B1640" t="str">
            <v>Planning &amp; M&amp;E</v>
          </cell>
          <cell r="C1640">
            <v>0</v>
          </cell>
          <cell r="D1640">
            <v>0</v>
          </cell>
          <cell r="E1640">
            <v>0</v>
          </cell>
        </row>
        <row r="1641">
          <cell r="A1641" t="str">
            <v>134.K</v>
          </cell>
          <cell r="B1641" t="str">
            <v>Surveillance, Research, Review, Evaluation (SRRE)</v>
          </cell>
          <cell r="C1641">
            <v>0</v>
          </cell>
          <cell r="D1641">
            <v>0</v>
          </cell>
          <cell r="E1641">
            <v>0</v>
          </cell>
        </row>
        <row r="1642">
          <cell r="A1642">
            <v>135</v>
          </cell>
          <cell r="B1642" t="str">
            <v>Mapping of slums and vulnerable population</v>
          </cell>
          <cell r="C1642">
            <v>500000</v>
          </cell>
          <cell r="D1642">
            <v>0</v>
          </cell>
          <cell r="E1642">
            <v>0</v>
          </cell>
        </row>
        <row r="1643">
          <cell r="A1643" t="str">
            <v>135.A</v>
          </cell>
          <cell r="B1643" t="str">
            <v>DBT</v>
          </cell>
          <cell r="C1643">
            <v>0</v>
          </cell>
          <cell r="D1643">
            <v>0</v>
          </cell>
          <cell r="E1643">
            <v>0</v>
          </cell>
        </row>
        <row r="1644">
          <cell r="A1644" t="str">
            <v>135.B</v>
          </cell>
          <cell r="B1644" t="str">
            <v>Infrastructure - Civil works (I&amp;C)</v>
          </cell>
          <cell r="C1644">
            <v>0</v>
          </cell>
          <cell r="D1644">
            <v>0</v>
          </cell>
          <cell r="E1644">
            <v>0</v>
          </cell>
        </row>
        <row r="1645">
          <cell r="A1645" t="str">
            <v>135.C</v>
          </cell>
          <cell r="B1645" t="str">
            <v>Equipment (Including Furniture, Excluding Computers)</v>
          </cell>
          <cell r="C1645">
            <v>0</v>
          </cell>
          <cell r="D1645">
            <v>0</v>
          </cell>
          <cell r="E1645">
            <v>0</v>
          </cell>
        </row>
        <row r="1646">
          <cell r="A1646" t="str">
            <v>135.D</v>
          </cell>
          <cell r="B1646" t="str">
            <v xml:space="preserve">Drugs and supplies </v>
          </cell>
          <cell r="C1646">
            <v>0</v>
          </cell>
          <cell r="D1646">
            <v>0</v>
          </cell>
          <cell r="E1646">
            <v>0</v>
          </cell>
        </row>
        <row r="1647">
          <cell r="A1647" t="str">
            <v>135.E</v>
          </cell>
          <cell r="B1647" t="str">
            <v>Diagnostics (Consumables, PPP, Sample Transport)</v>
          </cell>
          <cell r="C1647">
            <v>0</v>
          </cell>
          <cell r="D1647">
            <v>0</v>
          </cell>
          <cell r="E1647">
            <v>0</v>
          </cell>
        </row>
        <row r="1648">
          <cell r="A1648" t="str">
            <v>135.F</v>
          </cell>
          <cell r="B1648" t="str">
            <v>Capacity building incl. training</v>
          </cell>
          <cell r="C1648">
            <v>0</v>
          </cell>
          <cell r="D1648">
            <v>0</v>
          </cell>
          <cell r="E1648">
            <v>0</v>
          </cell>
        </row>
        <row r="1649">
          <cell r="A1649" t="str">
            <v>135.G</v>
          </cell>
          <cell r="B1649" t="str">
            <v>ASHA incentives</v>
          </cell>
          <cell r="C1649">
            <v>0</v>
          </cell>
          <cell r="D1649">
            <v>0</v>
          </cell>
          <cell r="E1649">
            <v>0</v>
          </cell>
        </row>
        <row r="1650">
          <cell r="A1650" t="str">
            <v>135.H</v>
          </cell>
          <cell r="B1650" t="str">
            <v>Others including operating costs(OOC)</v>
          </cell>
          <cell r="C1650">
            <v>0</v>
          </cell>
          <cell r="D1650">
            <v>0</v>
          </cell>
          <cell r="E1650">
            <v>0</v>
          </cell>
        </row>
        <row r="1651">
          <cell r="A1651" t="str">
            <v>135.I</v>
          </cell>
          <cell r="B1651" t="str">
            <v xml:space="preserve">IEC &amp; Printing </v>
          </cell>
          <cell r="C1651">
            <v>0</v>
          </cell>
          <cell r="D1651">
            <v>0</v>
          </cell>
          <cell r="E1651">
            <v>0</v>
          </cell>
        </row>
        <row r="1652">
          <cell r="A1652" t="str">
            <v>135.J</v>
          </cell>
          <cell r="B1652" t="str">
            <v>Planning &amp; M&amp;E</v>
          </cell>
          <cell r="C1652">
            <v>500000</v>
          </cell>
          <cell r="D1652">
            <v>0</v>
          </cell>
          <cell r="E1652">
            <v>0</v>
          </cell>
        </row>
        <row r="1653">
          <cell r="A1653" t="str">
            <v>135.K</v>
          </cell>
          <cell r="B1653" t="str">
            <v>Surveillance, Research, Review, Evaluation (SRRE)</v>
          </cell>
          <cell r="C1653">
            <v>0</v>
          </cell>
          <cell r="D1653">
            <v>0</v>
          </cell>
          <cell r="E1653">
            <v>0</v>
          </cell>
        </row>
        <row r="1654">
          <cell r="A1654">
            <v>136</v>
          </cell>
          <cell r="B1654" t="str">
            <v>Other Community Engagement Components</v>
          </cell>
          <cell r="C1654">
            <v>4100000</v>
          </cell>
          <cell r="D1654">
            <v>1863056</v>
          </cell>
          <cell r="E1654">
            <v>0.4544039024390244</v>
          </cell>
        </row>
        <row r="1655">
          <cell r="A1655" t="str">
            <v>136.A</v>
          </cell>
          <cell r="B1655" t="str">
            <v>DBT</v>
          </cell>
          <cell r="C1655">
            <v>0</v>
          </cell>
          <cell r="D1655">
            <v>0</v>
          </cell>
          <cell r="E1655">
            <v>0</v>
          </cell>
        </row>
        <row r="1656">
          <cell r="A1656" t="str">
            <v>136.B</v>
          </cell>
          <cell r="B1656" t="str">
            <v>Infrastructure - Civil works (I&amp;C)</v>
          </cell>
          <cell r="C1656">
            <v>0</v>
          </cell>
          <cell r="D1656">
            <v>0</v>
          </cell>
          <cell r="E1656">
            <v>0</v>
          </cell>
        </row>
        <row r="1657">
          <cell r="A1657" t="str">
            <v>136.C</v>
          </cell>
          <cell r="B1657" t="str">
            <v>Equipment (Including Furniture, Excluding Computers)</v>
          </cell>
          <cell r="C1657">
            <v>0</v>
          </cell>
          <cell r="D1657">
            <v>0</v>
          </cell>
          <cell r="E1657">
            <v>0</v>
          </cell>
        </row>
        <row r="1658">
          <cell r="A1658" t="str">
            <v>136.D</v>
          </cell>
          <cell r="B1658" t="str">
            <v xml:space="preserve">Drugs and supplies </v>
          </cell>
          <cell r="C1658">
            <v>0</v>
          </cell>
          <cell r="D1658">
            <v>0</v>
          </cell>
          <cell r="E1658">
            <v>0</v>
          </cell>
        </row>
        <row r="1659">
          <cell r="A1659" t="str">
            <v>136.E</v>
          </cell>
          <cell r="B1659" t="str">
            <v>Diagnostics (Consumables, PPP, Sample Transport)</v>
          </cell>
          <cell r="C1659">
            <v>0</v>
          </cell>
          <cell r="D1659">
            <v>0</v>
          </cell>
          <cell r="E1659">
            <v>0</v>
          </cell>
        </row>
        <row r="1660">
          <cell r="A1660" t="str">
            <v>136.F</v>
          </cell>
          <cell r="B1660" t="str">
            <v>Capacity building incl. training</v>
          </cell>
          <cell r="C1660">
            <v>4100000</v>
          </cell>
          <cell r="D1660">
            <v>1863056</v>
          </cell>
          <cell r="E1660">
            <v>0.4544039024390244</v>
          </cell>
        </row>
        <row r="1661">
          <cell r="A1661" t="str">
            <v>136.G</v>
          </cell>
          <cell r="B1661" t="str">
            <v>ASHA incentives</v>
          </cell>
          <cell r="C1661">
            <v>0</v>
          </cell>
          <cell r="D1661">
            <v>0</v>
          </cell>
          <cell r="E1661">
            <v>0</v>
          </cell>
        </row>
        <row r="1662">
          <cell r="A1662" t="str">
            <v>136.H</v>
          </cell>
          <cell r="B1662" t="str">
            <v>Others including operating costs(OOC)</v>
          </cell>
          <cell r="C1662">
            <v>0</v>
          </cell>
          <cell r="D1662">
            <v>0</v>
          </cell>
          <cell r="E1662">
            <v>0</v>
          </cell>
        </row>
        <row r="1663">
          <cell r="A1663" t="str">
            <v>136.I</v>
          </cell>
          <cell r="B1663" t="str">
            <v xml:space="preserve">IEC &amp; Printing </v>
          </cell>
          <cell r="C1663">
            <v>0</v>
          </cell>
          <cell r="D1663">
            <v>0</v>
          </cell>
          <cell r="E1663">
            <v>0</v>
          </cell>
        </row>
        <row r="1664">
          <cell r="A1664" t="str">
            <v>136.J</v>
          </cell>
          <cell r="B1664" t="str">
            <v>Planning &amp; M&amp;E</v>
          </cell>
          <cell r="C1664">
            <v>0</v>
          </cell>
          <cell r="D1664">
            <v>0</v>
          </cell>
          <cell r="E1664">
            <v>0</v>
          </cell>
        </row>
        <row r="1665">
          <cell r="A1665" t="str">
            <v>136.K</v>
          </cell>
          <cell r="B1665" t="str">
            <v>Surveillance, Research, Review, Evaluation (SRRE)</v>
          </cell>
          <cell r="C1665">
            <v>0</v>
          </cell>
          <cell r="D1665">
            <v>0</v>
          </cell>
          <cell r="E1665">
            <v>0</v>
          </cell>
        </row>
        <row r="1666">
          <cell r="A1666">
            <v>0</v>
          </cell>
          <cell r="B1666" t="str">
            <v>Public Health Institutions as per IPHS norms (Excluding Planning &amp; M&amp;E)</v>
          </cell>
          <cell r="C1666">
            <v>71333000</v>
          </cell>
          <cell r="D1666">
            <v>28501010</v>
          </cell>
          <cell r="E1666">
            <v>0.39954873620904768</v>
          </cell>
        </row>
        <row r="1667">
          <cell r="A1667">
            <v>137</v>
          </cell>
          <cell r="B1667" t="str">
            <v>Urban PHCs</v>
          </cell>
          <cell r="C1667">
            <v>71333000</v>
          </cell>
          <cell r="D1667">
            <v>28501010</v>
          </cell>
          <cell r="E1667">
            <v>0.39954873620904768</v>
          </cell>
        </row>
        <row r="1668">
          <cell r="A1668" t="str">
            <v>137.A</v>
          </cell>
          <cell r="B1668" t="str">
            <v>DBT</v>
          </cell>
          <cell r="C1668">
            <v>0</v>
          </cell>
          <cell r="D1668">
            <v>0</v>
          </cell>
          <cell r="E1668">
            <v>0</v>
          </cell>
        </row>
        <row r="1669">
          <cell r="A1669" t="str">
            <v>137.B</v>
          </cell>
          <cell r="B1669" t="str">
            <v>Infrastructure - Civil works (I&amp;C)</v>
          </cell>
          <cell r="C1669">
            <v>29243000</v>
          </cell>
          <cell r="D1669">
            <v>0</v>
          </cell>
          <cell r="E1669">
            <v>0</v>
          </cell>
        </row>
        <row r="1670">
          <cell r="A1670" t="str">
            <v>137.C</v>
          </cell>
          <cell r="B1670" t="str">
            <v>Equipment (Including Furniture, Excluding Computers)</v>
          </cell>
          <cell r="C1670">
            <v>0</v>
          </cell>
          <cell r="D1670">
            <v>0</v>
          </cell>
          <cell r="E1670">
            <v>0</v>
          </cell>
        </row>
        <row r="1671">
          <cell r="A1671" t="str">
            <v>137.D</v>
          </cell>
          <cell r="B1671" t="str">
            <v xml:space="preserve">Drugs and supplies </v>
          </cell>
          <cell r="C1671">
            <v>0</v>
          </cell>
          <cell r="D1671">
            <v>0</v>
          </cell>
          <cell r="E1671">
            <v>0</v>
          </cell>
        </row>
        <row r="1672">
          <cell r="A1672" t="str">
            <v>137.E</v>
          </cell>
          <cell r="B1672" t="str">
            <v>Diagnostics (Consumables, PPP, Sample Transport)</v>
          </cell>
          <cell r="C1672">
            <v>0</v>
          </cell>
          <cell r="D1672">
            <v>0</v>
          </cell>
          <cell r="E1672">
            <v>0</v>
          </cell>
        </row>
        <row r="1673">
          <cell r="A1673" t="str">
            <v>137.F</v>
          </cell>
          <cell r="B1673" t="str">
            <v>Capacity building incl. training</v>
          </cell>
          <cell r="C1673">
            <v>1930000</v>
          </cell>
          <cell r="D1673">
            <v>1168762</v>
          </cell>
          <cell r="E1673">
            <v>0.6055761658031088</v>
          </cell>
        </row>
        <row r="1674">
          <cell r="A1674" t="str">
            <v>137.G</v>
          </cell>
          <cell r="B1674" t="str">
            <v>ASHA incentives</v>
          </cell>
          <cell r="C1674">
            <v>0</v>
          </cell>
          <cell r="D1674">
            <v>0</v>
          </cell>
          <cell r="E1674">
            <v>0</v>
          </cell>
        </row>
        <row r="1675">
          <cell r="A1675" t="str">
            <v>137.H</v>
          </cell>
          <cell r="B1675" t="str">
            <v>Others including operating costs(OOC)</v>
          </cell>
          <cell r="C1675">
            <v>27000000</v>
          </cell>
          <cell r="D1675">
            <v>19998684</v>
          </cell>
          <cell r="E1675">
            <v>0.74069200000000002</v>
          </cell>
        </row>
        <row r="1676">
          <cell r="A1676" t="str">
            <v>137.I</v>
          </cell>
          <cell r="B1676" t="str">
            <v xml:space="preserve">IEC &amp; Printing </v>
          </cell>
          <cell r="C1676">
            <v>11000000</v>
          </cell>
          <cell r="D1676">
            <v>6540244</v>
          </cell>
          <cell r="E1676">
            <v>0.59456763636363641</v>
          </cell>
        </row>
        <row r="1677">
          <cell r="A1677" t="str">
            <v>137.J</v>
          </cell>
          <cell r="B1677" t="str">
            <v>Planning &amp; M&amp;E</v>
          </cell>
          <cell r="C1677">
            <v>2160000</v>
          </cell>
          <cell r="D1677">
            <v>793320</v>
          </cell>
          <cell r="E1677">
            <v>0.36727777777777776</v>
          </cell>
        </row>
        <row r="1678">
          <cell r="A1678" t="str">
            <v>137.K</v>
          </cell>
          <cell r="B1678" t="str">
            <v>Surveillance, Research, Review, Evaluation (SRRE)</v>
          </cell>
          <cell r="C1678">
            <v>0</v>
          </cell>
          <cell r="D1678">
            <v>0</v>
          </cell>
          <cell r="E1678">
            <v>0</v>
          </cell>
        </row>
        <row r="1679">
          <cell r="A1679">
            <v>138</v>
          </cell>
          <cell r="B1679" t="str">
            <v>Urban CHCs and Maternity Homes</v>
          </cell>
          <cell r="C1679">
            <v>0</v>
          </cell>
          <cell r="D1679">
            <v>0</v>
          </cell>
          <cell r="E1679">
            <v>0</v>
          </cell>
        </row>
        <row r="1680">
          <cell r="A1680" t="str">
            <v>138.A</v>
          </cell>
          <cell r="B1680" t="str">
            <v>DBT</v>
          </cell>
          <cell r="C1680">
            <v>0</v>
          </cell>
          <cell r="D1680">
            <v>0</v>
          </cell>
          <cell r="E1680">
            <v>0</v>
          </cell>
        </row>
        <row r="1681">
          <cell r="A1681" t="str">
            <v>138.B</v>
          </cell>
          <cell r="B1681" t="str">
            <v>Infrastructure - Civil works (I&amp;C)</v>
          </cell>
          <cell r="C1681">
            <v>0</v>
          </cell>
          <cell r="D1681">
            <v>0</v>
          </cell>
          <cell r="E1681">
            <v>0</v>
          </cell>
        </row>
        <row r="1682">
          <cell r="A1682" t="str">
            <v>138.C</v>
          </cell>
          <cell r="B1682" t="str">
            <v>Equipment (Including Furniture, Excluding Computers)</v>
          </cell>
          <cell r="C1682">
            <v>0</v>
          </cell>
          <cell r="D1682">
            <v>0</v>
          </cell>
          <cell r="E1682">
            <v>0</v>
          </cell>
        </row>
        <row r="1683">
          <cell r="A1683" t="str">
            <v>138.D</v>
          </cell>
          <cell r="B1683" t="str">
            <v xml:space="preserve">Drugs and supplies </v>
          </cell>
          <cell r="C1683">
            <v>0</v>
          </cell>
          <cell r="D1683">
            <v>0</v>
          </cell>
          <cell r="E1683">
            <v>0</v>
          </cell>
        </row>
        <row r="1684">
          <cell r="A1684" t="str">
            <v>138.E</v>
          </cell>
          <cell r="B1684" t="str">
            <v>Diagnostics (Consumables, PPP, Sample Transport)</v>
          </cell>
          <cell r="C1684">
            <v>0</v>
          </cell>
          <cell r="D1684">
            <v>0</v>
          </cell>
          <cell r="E1684">
            <v>0</v>
          </cell>
        </row>
        <row r="1685">
          <cell r="A1685" t="str">
            <v>138.F</v>
          </cell>
          <cell r="B1685" t="str">
            <v>Capacity building incl. training</v>
          </cell>
          <cell r="C1685">
            <v>0</v>
          </cell>
          <cell r="D1685">
            <v>0</v>
          </cell>
          <cell r="E1685">
            <v>0</v>
          </cell>
        </row>
        <row r="1686">
          <cell r="A1686" t="str">
            <v>138.G</v>
          </cell>
          <cell r="B1686" t="str">
            <v>ASHA incentives</v>
          </cell>
          <cell r="C1686">
            <v>0</v>
          </cell>
          <cell r="D1686">
            <v>0</v>
          </cell>
          <cell r="E1686">
            <v>0</v>
          </cell>
        </row>
        <row r="1687">
          <cell r="A1687" t="str">
            <v>138.H</v>
          </cell>
          <cell r="B1687" t="str">
            <v>Others including operating costs(OOC)</v>
          </cell>
          <cell r="C1687">
            <v>0</v>
          </cell>
          <cell r="D1687">
            <v>0</v>
          </cell>
          <cell r="E1687">
            <v>0</v>
          </cell>
        </row>
        <row r="1688">
          <cell r="A1688" t="str">
            <v>138.I</v>
          </cell>
          <cell r="B1688" t="str">
            <v xml:space="preserve">IEC &amp; Printing </v>
          </cell>
          <cell r="C1688">
            <v>0</v>
          </cell>
          <cell r="D1688">
            <v>0</v>
          </cell>
          <cell r="E1688">
            <v>0</v>
          </cell>
        </row>
        <row r="1689">
          <cell r="A1689" t="str">
            <v>138.J</v>
          </cell>
          <cell r="B1689" t="str">
            <v>Planning &amp; M&amp;E</v>
          </cell>
          <cell r="C1689">
            <v>0</v>
          </cell>
          <cell r="D1689">
            <v>0</v>
          </cell>
          <cell r="E1689">
            <v>0</v>
          </cell>
        </row>
        <row r="1690">
          <cell r="A1690" t="str">
            <v>138.K</v>
          </cell>
          <cell r="B1690" t="str">
            <v>Surveillance, Research, Review, Evaluation (SRRE)</v>
          </cell>
          <cell r="C1690">
            <v>0</v>
          </cell>
          <cell r="D1690">
            <v>0</v>
          </cell>
          <cell r="E1690">
            <v>0</v>
          </cell>
        </row>
        <row r="1691">
          <cell r="A1691">
            <v>0</v>
          </cell>
          <cell r="B1691" t="str">
            <v>Quality Assurance  (Excluding Planning &amp; M&amp;E)</v>
          </cell>
          <cell r="C1691">
            <v>13607000</v>
          </cell>
          <cell r="D1691">
            <v>5086250</v>
          </cell>
          <cell r="E1691">
            <v>0.37379657529212906</v>
          </cell>
        </row>
        <row r="1692">
          <cell r="A1692">
            <v>139</v>
          </cell>
          <cell r="B1692" t="str">
            <v>Quality Assurance Implementation &amp; Mera Aspataal</v>
          </cell>
          <cell r="C1692">
            <v>6770000</v>
          </cell>
          <cell r="D1692">
            <v>3312381</v>
          </cell>
          <cell r="E1692">
            <v>0.48927341211226</v>
          </cell>
        </row>
        <row r="1693">
          <cell r="A1693" t="str">
            <v>139.A</v>
          </cell>
          <cell r="B1693" t="str">
            <v>DBT</v>
          </cell>
          <cell r="C1693">
            <v>0</v>
          </cell>
          <cell r="D1693">
            <v>0</v>
          </cell>
          <cell r="E1693">
            <v>0</v>
          </cell>
        </row>
        <row r="1694">
          <cell r="A1694" t="str">
            <v>139.B</v>
          </cell>
          <cell r="B1694" t="str">
            <v>Infrastructure - Civil works (I&amp;C)</v>
          </cell>
          <cell r="C1694">
            <v>0</v>
          </cell>
          <cell r="D1694">
            <v>0</v>
          </cell>
          <cell r="E1694">
            <v>0</v>
          </cell>
        </row>
        <row r="1695">
          <cell r="A1695" t="str">
            <v>139.C</v>
          </cell>
          <cell r="B1695" t="str">
            <v>Equipment (Including Furniture, Excluding Computers)</v>
          </cell>
          <cell r="C1695">
            <v>0</v>
          </cell>
          <cell r="D1695">
            <v>0</v>
          </cell>
          <cell r="E1695">
            <v>0</v>
          </cell>
        </row>
        <row r="1696">
          <cell r="A1696" t="str">
            <v>139.D</v>
          </cell>
          <cell r="B1696" t="str">
            <v xml:space="preserve">Drugs and supplies </v>
          </cell>
          <cell r="C1696">
            <v>0</v>
          </cell>
          <cell r="D1696">
            <v>0</v>
          </cell>
          <cell r="E1696">
            <v>0</v>
          </cell>
        </row>
        <row r="1697">
          <cell r="A1697" t="str">
            <v>139.E</v>
          </cell>
          <cell r="B1697" t="str">
            <v>Diagnostics (Consumables, PPP, Sample Transport)</v>
          </cell>
          <cell r="C1697">
            <v>0</v>
          </cell>
          <cell r="D1697">
            <v>0</v>
          </cell>
          <cell r="E1697">
            <v>0</v>
          </cell>
        </row>
        <row r="1698">
          <cell r="A1698" t="str">
            <v>139.F</v>
          </cell>
          <cell r="B1698" t="str">
            <v>Capacity building incl. training</v>
          </cell>
          <cell r="C1698">
            <v>850000</v>
          </cell>
          <cell r="D1698">
            <v>914366</v>
          </cell>
          <cell r="E1698">
            <v>1.0757247058823529</v>
          </cell>
        </row>
        <row r="1699">
          <cell r="A1699" t="str">
            <v>139.G</v>
          </cell>
          <cell r="B1699" t="str">
            <v>ASHA incentives</v>
          </cell>
          <cell r="C1699">
            <v>0</v>
          </cell>
          <cell r="D1699">
            <v>0</v>
          </cell>
          <cell r="E1699">
            <v>0</v>
          </cell>
        </row>
        <row r="1700">
          <cell r="A1700" t="str">
            <v>139.H</v>
          </cell>
          <cell r="B1700" t="str">
            <v>Others including operating costs(OOC)</v>
          </cell>
          <cell r="C1700">
            <v>5920000</v>
          </cell>
          <cell r="D1700">
            <v>2398015</v>
          </cell>
          <cell r="E1700">
            <v>0.40507010135135135</v>
          </cell>
        </row>
        <row r="1701">
          <cell r="A1701" t="str">
            <v>139.I</v>
          </cell>
          <cell r="B1701" t="str">
            <v xml:space="preserve">IEC &amp; Printing </v>
          </cell>
          <cell r="C1701">
            <v>0</v>
          </cell>
          <cell r="D1701">
            <v>0</v>
          </cell>
          <cell r="E1701">
            <v>0</v>
          </cell>
        </row>
        <row r="1702">
          <cell r="A1702" t="str">
            <v>139.J</v>
          </cell>
          <cell r="B1702" t="str">
            <v>Planning &amp; M&amp;E</v>
          </cell>
          <cell r="C1702">
            <v>0</v>
          </cell>
          <cell r="D1702">
            <v>0</v>
          </cell>
          <cell r="E1702">
            <v>0</v>
          </cell>
        </row>
        <row r="1703">
          <cell r="A1703" t="str">
            <v>139.K</v>
          </cell>
          <cell r="B1703" t="str">
            <v>Surveillance, Research, Review, Evaluation (SRRE)</v>
          </cell>
          <cell r="C1703">
            <v>0</v>
          </cell>
          <cell r="D1703">
            <v>0</v>
          </cell>
          <cell r="E1703">
            <v>0</v>
          </cell>
        </row>
        <row r="1704">
          <cell r="A1704">
            <v>140</v>
          </cell>
          <cell r="B1704" t="str">
            <v>Kayakalp</v>
          </cell>
          <cell r="C1704">
            <v>6573000</v>
          </cell>
          <cell r="D1704">
            <v>1570968</v>
          </cell>
          <cell r="E1704">
            <v>0.23900319488817892</v>
          </cell>
        </row>
        <row r="1705">
          <cell r="A1705" t="str">
            <v>140.A</v>
          </cell>
          <cell r="B1705" t="str">
            <v>DBT</v>
          </cell>
          <cell r="C1705">
            <v>0</v>
          </cell>
          <cell r="D1705">
            <v>0</v>
          </cell>
          <cell r="E1705">
            <v>0</v>
          </cell>
        </row>
        <row r="1706">
          <cell r="A1706" t="str">
            <v>140.B</v>
          </cell>
          <cell r="B1706" t="str">
            <v>Infrastructure - Civil works (I&amp;C)</v>
          </cell>
          <cell r="C1706">
            <v>0</v>
          </cell>
          <cell r="D1706">
            <v>0</v>
          </cell>
          <cell r="E1706">
            <v>0</v>
          </cell>
        </row>
        <row r="1707">
          <cell r="A1707" t="str">
            <v>140.C</v>
          </cell>
          <cell r="B1707" t="str">
            <v>Equipment (Including Furniture, Excluding Computers)</v>
          </cell>
          <cell r="C1707">
            <v>0</v>
          </cell>
          <cell r="D1707">
            <v>0</v>
          </cell>
          <cell r="E1707">
            <v>0</v>
          </cell>
        </row>
        <row r="1708">
          <cell r="A1708" t="str">
            <v>140.D</v>
          </cell>
          <cell r="B1708" t="str">
            <v xml:space="preserve">Drugs and supplies </v>
          </cell>
          <cell r="C1708">
            <v>0</v>
          </cell>
          <cell r="D1708">
            <v>0</v>
          </cell>
          <cell r="E1708">
            <v>0</v>
          </cell>
        </row>
        <row r="1709">
          <cell r="A1709" t="str">
            <v>140.E</v>
          </cell>
          <cell r="B1709" t="str">
            <v>Diagnostics (Consumables, PPP, Sample Transport)</v>
          </cell>
          <cell r="C1709">
            <v>0</v>
          </cell>
          <cell r="D1709">
            <v>0</v>
          </cell>
          <cell r="E1709">
            <v>0</v>
          </cell>
        </row>
        <row r="1710">
          <cell r="A1710" t="str">
            <v>140.F</v>
          </cell>
          <cell r="B1710" t="str">
            <v>Capacity building incl. training</v>
          </cell>
          <cell r="C1710">
            <v>408000</v>
          </cell>
          <cell r="D1710">
            <v>111556</v>
          </cell>
          <cell r="E1710">
            <v>0.27342156862745098</v>
          </cell>
        </row>
        <row r="1711">
          <cell r="A1711" t="str">
            <v>140.G</v>
          </cell>
          <cell r="B1711" t="str">
            <v>ASHA incentives</v>
          </cell>
          <cell r="C1711">
            <v>0</v>
          </cell>
          <cell r="D1711">
            <v>0</v>
          </cell>
          <cell r="E1711">
            <v>0</v>
          </cell>
        </row>
        <row r="1712">
          <cell r="A1712" t="str">
            <v>140.H</v>
          </cell>
          <cell r="B1712" t="str">
            <v>Others including operating costs(OOC)</v>
          </cell>
          <cell r="C1712">
            <v>6165000</v>
          </cell>
          <cell r="D1712">
            <v>1459412</v>
          </cell>
          <cell r="E1712">
            <v>0.23672538523925385</v>
          </cell>
        </row>
        <row r="1713">
          <cell r="A1713" t="str">
            <v>140.I</v>
          </cell>
          <cell r="B1713" t="str">
            <v xml:space="preserve">IEC &amp; Printing </v>
          </cell>
          <cell r="C1713">
            <v>0</v>
          </cell>
          <cell r="D1713">
            <v>0</v>
          </cell>
          <cell r="E1713">
            <v>0</v>
          </cell>
        </row>
        <row r="1714">
          <cell r="A1714" t="str">
            <v>140.J</v>
          </cell>
          <cell r="B1714" t="str">
            <v>Planning &amp; M&amp;E</v>
          </cell>
          <cell r="C1714">
            <v>0</v>
          </cell>
          <cell r="D1714">
            <v>0</v>
          </cell>
          <cell r="E1714">
            <v>0</v>
          </cell>
        </row>
        <row r="1715">
          <cell r="A1715" t="str">
            <v>140.K</v>
          </cell>
          <cell r="B1715" t="str">
            <v>Surveillance, Research, Review, Evaluation (SRRE)</v>
          </cell>
          <cell r="C1715">
            <v>0</v>
          </cell>
          <cell r="D1715">
            <v>0</v>
          </cell>
          <cell r="E1715">
            <v>0</v>
          </cell>
        </row>
        <row r="1716">
          <cell r="A1716">
            <v>141</v>
          </cell>
          <cell r="B1716" t="str">
            <v>Swacch Swasth Sarvatra</v>
          </cell>
          <cell r="C1716">
            <v>264000</v>
          </cell>
          <cell r="D1716">
            <v>202901</v>
          </cell>
          <cell r="E1716">
            <v>0.76856439393939391</v>
          </cell>
        </row>
        <row r="1717">
          <cell r="A1717" t="str">
            <v>141.A</v>
          </cell>
          <cell r="B1717" t="str">
            <v>DBT</v>
          </cell>
          <cell r="C1717">
            <v>0</v>
          </cell>
          <cell r="D1717">
            <v>0</v>
          </cell>
          <cell r="E1717">
            <v>0</v>
          </cell>
        </row>
        <row r="1718">
          <cell r="A1718" t="str">
            <v>141.B</v>
          </cell>
          <cell r="B1718" t="str">
            <v>Infrastructure - Civil works (I&amp;C)</v>
          </cell>
          <cell r="C1718">
            <v>0</v>
          </cell>
          <cell r="D1718">
            <v>0</v>
          </cell>
          <cell r="E1718">
            <v>0</v>
          </cell>
        </row>
        <row r="1719">
          <cell r="A1719" t="str">
            <v>141.C</v>
          </cell>
          <cell r="B1719" t="str">
            <v>Equipment (Including Furniture, Excluding Computers)</v>
          </cell>
          <cell r="C1719">
            <v>0</v>
          </cell>
          <cell r="D1719">
            <v>0</v>
          </cell>
          <cell r="E1719">
            <v>0</v>
          </cell>
        </row>
        <row r="1720">
          <cell r="A1720" t="str">
            <v>141.D</v>
          </cell>
          <cell r="B1720" t="str">
            <v xml:space="preserve">Drugs and supplies </v>
          </cell>
          <cell r="C1720">
            <v>0</v>
          </cell>
          <cell r="D1720">
            <v>0</v>
          </cell>
          <cell r="E1720">
            <v>0</v>
          </cell>
        </row>
        <row r="1721">
          <cell r="A1721" t="str">
            <v>141.E</v>
          </cell>
          <cell r="B1721" t="str">
            <v>Diagnostics (Consumables, PPP, Sample Transport)</v>
          </cell>
          <cell r="C1721">
            <v>0</v>
          </cell>
          <cell r="D1721">
            <v>0</v>
          </cell>
          <cell r="E1721">
            <v>0</v>
          </cell>
        </row>
        <row r="1722">
          <cell r="A1722" t="str">
            <v>141.F</v>
          </cell>
          <cell r="B1722" t="str">
            <v>Capacity building incl. training</v>
          </cell>
          <cell r="C1722">
            <v>264000</v>
          </cell>
          <cell r="D1722">
            <v>202901</v>
          </cell>
          <cell r="E1722">
            <v>0.76856439393939391</v>
          </cell>
        </row>
        <row r="1723">
          <cell r="A1723" t="str">
            <v>141.G</v>
          </cell>
          <cell r="B1723" t="str">
            <v>ASHA incentives</v>
          </cell>
          <cell r="C1723">
            <v>0</v>
          </cell>
          <cell r="D1723">
            <v>0</v>
          </cell>
          <cell r="E1723">
            <v>0</v>
          </cell>
        </row>
        <row r="1724">
          <cell r="A1724" t="str">
            <v>141.H</v>
          </cell>
          <cell r="B1724" t="str">
            <v>Others including operating costs(OOC)</v>
          </cell>
          <cell r="C1724">
            <v>0</v>
          </cell>
          <cell r="D1724">
            <v>0</v>
          </cell>
          <cell r="E1724">
            <v>0</v>
          </cell>
        </row>
        <row r="1725">
          <cell r="A1725" t="str">
            <v>141.I</v>
          </cell>
          <cell r="B1725" t="str">
            <v xml:space="preserve">IEC &amp; Printing </v>
          </cell>
          <cell r="C1725">
            <v>0</v>
          </cell>
          <cell r="D1725">
            <v>0</v>
          </cell>
          <cell r="E1725">
            <v>0</v>
          </cell>
        </row>
        <row r="1726">
          <cell r="A1726" t="str">
            <v>141.J</v>
          </cell>
          <cell r="B1726" t="str">
            <v>Planning &amp; M&amp;E</v>
          </cell>
          <cell r="C1726">
            <v>0</v>
          </cell>
          <cell r="D1726">
            <v>0</v>
          </cell>
          <cell r="E1726">
            <v>0</v>
          </cell>
        </row>
        <row r="1727">
          <cell r="A1727" t="str">
            <v>141.K</v>
          </cell>
          <cell r="B1727" t="str">
            <v>Surveillance, Research, Review, Evaluation (SRRE)</v>
          </cell>
          <cell r="C1727">
            <v>0</v>
          </cell>
          <cell r="D1727">
            <v>0</v>
          </cell>
          <cell r="E1727">
            <v>0</v>
          </cell>
        </row>
        <row r="1728">
          <cell r="A1728">
            <v>0</v>
          </cell>
          <cell r="B1728" t="str">
            <v xml:space="preserve">Human Resources for Health </v>
          </cell>
          <cell r="C1728">
            <v>865989999.99999988</v>
          </cell>
          <cell r="D1728">
            <v>211109843</v>
          </cell>
          <cell r="E1728">
            <v>0.24377861522650379</v>
          </cell>
        </row>
        <row r="1729">
          <cell r="A1729">
            <v>142</v>
          </cell>
          <cell r="B1729" t="str">
            <v>Remuneration for all NHM HR</v>
          </cell>
          <cell r="C1729">
            <v>848223999.99999988</v>
          </cell>
          <cell r="D1729">
            <v>203624631</v>
          </cell>
          <cell r="E1729">
            <v>0.24005997354472408</v>
          </cell>
        </row>
        <row r="1730">
          <cell r="A1730">
            <v>142.1</v>
          </cell>
          <cell r="B1730" t="str">
            <v>Remuneration for all NUHM HR-SD</v>
          </cell>
          <cell r="C1730">
            <v>798177999.99999988</v>
          </cell>
          <cell r="D1730">
            <v>192663034</v>
          </cell>
          <cell r="E1730">
            <v>0.24137853210687343</v>
          </cell>
        </row>
        <row r="1731">
          <cell r="A1731">
            <v>142.19999999999999</v>
          </cell>
          <cell r="B1731" t="str">
            <v>Remuneration for all NUHM HR-PM</v>
          </cell>
          <cell r="C1731">
            <v>50046000</v>
          </cell>
          <cell r="D1731">
            <v>10961597</v>
          </cell>
          <cell r="E1731">
            <v>0.21903043200255765</v>
          </cell>
        </row>
        <row r="1732">
          <cell r="A1732" t="str">
            <v>142.C</v>
          </cell>
          <cell r="B1732" t="str">
            <v>Equipment (Including Furniture, Excluding Computers)</v>
          </cell>
          <cell r="C1732">
            <v>0</v>
          </cell>
          <cell r="D1732">
            <v>0</v>
          </cell>
          <cell r="E1732">
            <v>0</v>
          </cell>
        </row>
        <row r="1733">
          <cell r="A1733" t="str">
            <v>142.D</v>
          </cell>
          <cell r="B1733" t="str">
            <v xml:space="preserve">Drugs and supplies </v>
          </cell>
          <cell r="C1733">
            <v>0</v>
          </cell>
          <cell r="D1733">
            <v>0</v>
          </cell>
          <cell r="E1733">
            <v>0</v>
          </cell>
        </row>
        <row r="1734">
          <cell r="A1734" t="str">
            <v>142.E</v>
          </cell>
          <cell r="B1734" t="str">
            <v>Diagnostics (Consumables, PPP, Sample Transport)</v>
          </cell>
          <cell r="C1734">
            <v>0</v>
          </cell>
          <cell r="D1734">
            <v>0</v>
          </cell>
          <cell r="E1734">
            <v>0</v>
          </cell>
        </row>
        <row r="1735">
          <cell r="A1735" t="str">
            <v>142.F</v>
          </cell>
          <cell r="B1735" t="str">
            <v>Capacity building incl. training</v>
          </cell>
          <cell r="C1735">
            <v>0</v>
          </cell>
          <cell r="D1735">
            <v>0</v>
          </cell>
          <cell r="E1735">
            <v>0</v>
          </cell>
        </row>
        <row r="1736">
          <cell r="A1736" t="str">
            <v>142.G</v>
          </cell>
          <cell r="B1736" t="str">
            <v>ASHA incentives</v>
          </cell>
          <cell r="C1736">
            <v>0</v>
          </cell>
          <cell r="D1736">
            <v>0</v>
          </cell>
          <cell r="E1736">
            <v>0</v>
          </cell>
        </row>
        <row r="1737">
          <cell r="A1737" t="str">
            <v>142.H</v>
          </cell>
          <cell r="B1737" t="str">
            <v>Others including operating costs(OOC)</v>
          </cell>
          <cell r="C1737">
            <v>0</v>
          </cell>
          <cell r="D1737">
            <v>0</v>
          </cell>
          <cell r="E1737">
            <v>0</v>
          </cell>
        </row>
        <row r="1738">
          <cell r="A1738" t="str">
            <v>142.I</v>
          </cell>
          <cell r="B1738" t="str">
            <v xml:space="preserve">IEC &amp; Printing </v>
          </cell>
          <cell r="C1738">
            <v>0</v>
          </cell>
          <cell r="D1738">
            <v>0</v>
          </cell>
          <cell r="E1738">
            <v>0</v>
          </cell>
        </row>
        <row r="1739">
          <cell r="A1739" t="str">
            <v>142.J</v>
          </cell>
          <cell r="B1739" t="str">
            <v>Planning &amp; M&amp;E</v>
          </cell>
          <cell r="C1739">
            <v>0</v>
          </cell>
          <cell r="D1739">
            <v>0</v>
          </cell>
          <cell r="E1739">
            <v>0</v>
          </cell>
        </row>
        <row r="1740">
          <cell r="A1740" t="str">
            <v>142.K</v>
          </cell>
          <cell r="B1740" t="str">
            <v>Surveillance, Research, Review, Evaluation (SRRE)</v>
          </cell>
          <cell r="C1740">
            <v>0</v>
          </cell>
          <cell r="D1740">
            <v>0</v>
          </cell>
          <cell r="E1740">
            <v>0</v>
          </cell>
        </row>
        <row r="1741">
          <cell r="A1741">
            <v>143</v>
          </cell>
          <cell r="B1741" t="str">
            <v>Incentives(Allowance, Incentives, staff welfare fund)</v>
          </cell>
          <cell r="C1741">
            <v>366000</v>
          </cell>
          <cell r="D1741">
            <v>0</v>
          </cell>
          <cell r="E1741">
            <v>0</v>
          </cell>
        </row>
        <row r="1742">
          <cell r="A1742" t="str">
            <v>143.A</v>
          </cell>
          <cell r="B1742" t="str">
            <v>DBT</v>
          </cell>
          <cell r="C1742">
            <v>366000</v>
          </cell>
          <cell r="D1742">
            <v>0</v>
          </cell>
          <cell r="E1742">
            <v>0</v>
          </cell>
        </row>
        <row r="1743">
          <cell r="A1743" t="str">
            <v>143.B</v>
          </cell>
          <cell r="B1743" t="str">
            <v>Infrastructure - Civil works (I&amp;C)</v>
          </cell>
          <cell r="C1743">
            <v>0</v>
          </cell>
          <cell r="D1743">
            <v>0</v>
          </cell>
          <cell r="E1743">
            <v>0</v>
          </cell>
        </row>
        <row r="1744">
          <cell r="A1744" t="str">
            <v>143.C</v>
          </cell>
          <cell r="B1744">
            <v>0</v>
          </cell>
          <cell r="C1744">
            <v>0</v>
          </cell>
          <cell r="D1744">
            <v>0</v>
          </cell>
          <cell r="E1744">
            <v>0</v>
          </cell>
        </row>
        <row r="1745">
          <cell r="A1745" t="str">
            <v>143.D</v>
          </cell>
          <cell r="B1745">
            <v>0</v>
          </cell>
          <cell r="C1745">
            <v>0</v>
          </cell>
          <cell r="D1745">
            <v>0</v>
          </cell>
          <cell r="E1745">
            <v>0</v>
          </cell>
        </row>
        <row r="1746">
          <cell r="A1746" t="str">
            <v>143.E</v>
          </cell>
          <cell r="B1746">
            <v>0</v>
          </cell>
          <cell r="C1746">
            <v>0</v>
          </cell>
          <cell r="D1746">
            <v>0</v>
          </cell>
          <cell r="E1746">
            <v>0</v>
          </cell>
        </row>
        <row r="1747">
          <cell r="A1747" t="str">
            <v>143.F</v>
          </cell>
          <cell r="B1747">
            <v>0</v>
          </cell>
          <cell r="C1747">
            <v>0</v>
          </cell>
          <cell r="D1747">
            <v>0</v>
          </cell>
          <cell r="E1747">
            <v>0</v>
          </cell>
        </row>
        <row r="1748">
          <cell r="A1748" t="str">
            <v>143.G</v>
          </cell>
          <cell r="B1748">
            <v>0</v>
          </cell>
          <cell r="C1748">
            <v>0</v>
          </cell>
          <cell r="D1748">
            <v>0</v>
          </cell>
          <cell r="E1748">
            <v>0</v>
          </cell>
        </row>
        <row r="1749">
          <cell r="A1749" t="str">
            <v>143.H</v>
          </cell>
          <cell r="B1749">
            <v>0</v>
          </cell>
          <cell r="C1749">
            <v>0</v>
          </cell>
          <cell r="D1749">
            <v>0</v>
          </cell>
          <cell r="E1749">
            <v>0</v>
          </cell>
        </row>
        <row r="1750">
          <cell r="A1750" t="str">
            <v>143.I</v>
          </cell>
          <cell r="B1750">
            <v>0</v>
          </cell>
          <cell r="C1750">
            <v>0</v>
          </cell>
          <cell r="D1750">
            <v>0</v>
          </cell>
          <cell r="E1750">
            <v>0</v>
          </cell>
        </row>
        <row r="1751">
          <cell r="A1751" t="str">
            <v>143.J</v>
          </cell>
          <cell r="B1751">
            <v>0</v>
          </cell>
          <cell r="C1751">
            <v>0</v>
          </cell>
          <cell r="D1751">
            <v>0</v>
          </cell>
          <cell r="E1751">
            <v>0</v>
          </cell>
        </row>
        <row r="1752">
          <cell r="A1752" t="str">
            <v>143.K</v>
          </cell>
          <cell r="B1752">
            <v>0</v>
          </cell>
          <cell r="C1752">
            <v>0</v>
          </cell>
          <cell r="D1752">
            <v>0</v>
          </cell>
          <cell r="E1752">
            <v>0</v>
          </cell>
        </row>
        <row r="1753">
          <cell r="A1753">
            <v>144</v>
          </cell>
          <cell r="B1753" t="str">
            <v>Incentives under CPHC</v>
          </cell>
          <cell r="C1753">
            <v>17400000</v>
          </cell>
          <cell r="D1753">
            <v>7485212</v>
          </cell>
          <cell r="E1753">
            <v>0.43018459770114942</v>
          </cell>
        </row>
        <row r="1754">
          <cell r="A1754" t="str">
            <v>144.A</v>
          </cell>
          <cell r="B1754" t="str">
            <v>DBT</v>
          </cell>
          <cell r="C1754">
            <v>17400000</v>
          </cell>
          <cell r="D1754">
            <v>7485212</v>
          </cell>
          <cell r="E1754">
            <v>0.43018459770114942</v>
          </cell>
        </row>
        <row r="1755">
          <cell r="A1755" t="str">
            <v>144.B</v>
          </cell>
          <cell r="B1755" t="str">
            <v>Infrastructure - Civil works (I&amp;C)</v>
          </cell>
          <cell r="C1755">
            <v>0</v>
          </cell>
          <cell r="D1755">
            <v>0</v>
          </cell>
          <cell r="E1755">
            <v>0</v>
          </cell>
        </row>
        <row r="1756">
          <cell r="A1756" t="str">
            <v>144.C</v>
          </cell>
          <cell r="B1756" t="str">
            <v>Equipment (Including Furniture, Excluding Computers)</v>
          </cell>
          <cell r="C1756">
            <v>0</v>
          </cell>
          <cell r="D1756">
            <v>0</v>
          </cell>
          <cell r="E1756">
            <v>0</v>
          </cell>
        </row>
        <row r="1757">
          <cell r="A1757" t="str">
            <v>144.D</v>
          </cell>
          <cell r="B1757" t="str">
            <v xml:space="preserve">Drugs and supplies </v>
          </cell>
          <cell r="C1757">
            <v>0</v>
          </cell>
          <cell r="D1757">
            <v>0</v>
          </cell>
          <cell r="E1757">
            <v>0</v>
          </cell>
        </row>
        <row r="1758">
          <cell r="A1758" t="str">
            <v>144.E</v>
          </cell>
          <cell r="B1758" t="str">
            <v>Diagnostics (Consumables, PPP, Sample Transport)</v>
          </cell>
          <cell r="C1758">
            <v>0</v>
          </cell>
          <cell r="D1758">
            <v>0</v>
          </cell>
          <cell r="E1758">
            <v>0</v>
          </cell>
        </row>
        <row r="1759">
          <cell r="A1759" t="str">
            <v>144.F</v>
          </cell>
          <cell r="B1759" t="str">
            <v>Capacity building incl. training</v>
          </cell>
          <cell r="C1759">
            <v>0</v>
          </cell>
          <cell r="D1759">
            <v>0</v>
          </cell>
          <cell r="E1759">
            <v>0</v>
          </cell>
        </row>
        <row r="1760">
          <cell r="A1760" t="str">
            <v>144.G</v>
          </cell>
          <cell r="B1760" t="str">
            <v>ASHA incentives</v>
          </cell>
          <cell r="C1760">
            <v>0</v>
          </cell>
          <cell r="D1760">
            <v>0</v>
          </cell>
          <cell r="E1760">
            <v>0</v>
          </cell>
        </row>
        <row r="1761">
          <cell r="A1761" t="str">
            <v>144.H</v>
          </cell>
          <cell r="B1761" t="str">
            <v>Others including operating costs(OOC)</v>
          </cell>
          <cell r="C1761">
            <v>0</v>
          </cell>
          <cell r="D1761">
            <v>0</v>
          </cell>
          <cell r="E1761">
            <v>0</v>
          </cell>
        </row>
        <row r="1762">
          <cell r="A1762" t="str">
            <v>144.I</v>
          </cell>
          <cell r="B1762" t="str">
            <v xml:space="preserve">IEC &amp; Printing </v>
          </cell>
          <cell r="C1762">
            <v>0</v>
          </cell>
          <cell r="D1762">
            <v>0</v>
          </cell>
          <cell r="E1762">
            <v>0</v>
          </cell>
        </row>
        <row r="1763">
          <cell r="A1763" t="str">
            <v>144.J</v>
          </cell>
          <cell r="B1763" t="str">
            <v>Planning &amp; M&amp;E</v>
          </cell>
          <cell r="C1763">
            <v>0</v>
          </cell>
          <cell r="D1763">
            <v>0</v>
          </cell>
          <cell r="E1763">
            <v>0</v>
          </cell>
        </row>
        <row r="1764">
          <cell r="A1764" t="str">
            <v>144.K</v>
          </cell>
          <cell r="B1764" t="str">
            <v>Surveillance, Research, Review, Evaluation (SRRE)</v>
          </cell>
          <cell r="C1764">
            <v>0</v>
          </cell>
          <cell r="D1764">
            <v>0</v>
          </cell>
          <cell r="E1764">
            <v>0</v>
          </cell>
        </row>
        <row r="1765">
          <cell r="A1765">
            <v>145</v>
          </cell>
          <cell r="B1765" t="str">
            <v>Costs for HR Recruitment and Outsourcing</v>
          </cell>
          <cell r="C1765">
            <v>0</v>
          </cell>
          <cell r="D1765">
            <v>0</v>
          </cell>
          <cell r="E1765">
            <v>0</v>
          </cell>
        </row>
        <row r="1766">
          <cell r="A1766" t="str">
            <v>145.A</v>
          </cell>
          <cell r="B1766" t="str">
            <v>DBT</v>
          </cell>
          <cell r="C1766">
            <v>0</v>
          </cell>
          <cell r="D1766">
            <v>0</v>
          </cell>
          <cell r="E1766">
            <v>0</v>
          </cell>
        </row>
        <row r="1767">
          <cell r="A1767" t="str">
            <v>145.B</v>
          </cell>
          <cell r="B1767" t="str">
            <v>Infrastructure - Civil works (I&amp;C)</v>
          </cell>
          <cell r="C1767">
            <v>0</v>
          </cell>
          <cell r="D1767">
            <v>0</v>
          </cell>
          <cell r="E1767">
            <v>0</v>
          </cell>
        </row>
        <row r="1768">
          <cell r="A1768" t="str">
            <v>145.C</v>
          </cell>
          <cell r="B1768" t="str">
            <v>Equipment (Including Furniture, Excluding Computers)</v>
          </cell>
          <cell r="C1768">
            <v>0</v>
          </cell>
          <cell r="D1768">
            <v>0</v>
          </cell>
          <cell r="E1768">
            <v>0</v>
          </cell>
        </row>
        <row r="1769">
          <cell r="A1769" t="str">
            <v>145.D</v>
          </cell>
          <cell r="B1769" t="str">
            <v xml:space="preserve">Drugs and supplies </v>
          </cell>
          <cell r="C1769">
            <v>0</v>
          </cell>
          <cell r="D1769">
            <v>0</v>
          </cell>
          <cell r="E1769">
            <v>0</v>
          </cell>
        </row>
        <row r="1770">
          <cell r="A1770" t="str">
            <v>145.E</v>
          </cell>
          <cell r="B1770" t="str">
            <v>Diagnostics (Consumables, PPP, Sample Transport)</v>
          </cell>
          <cell r="C1770">
            <v>0</v>
          </cell>
          <cell r="D1770">
            <v>0</v>
          </cell>
          <cell r="E1770">
            <v>0</v>
          </cell>
        </row>
        <row r="1771">
          <cell r="A1771" t="str">
            <v>145.F</v>
          </cell>
          <cell r="B1771" t="str">
            <v>Capacity building incl. training</v>
          </cell>
          <cell r="C1771">
            <v>0</v>
          </cell>
          <cell r="D1771">
            <v>0</v>
          </cell>
          <cell r="E1771">
            <v>0</v>
          </cell>
        </row>
        <row r="1772">
          <cell r="A1772" t="str">
            <v>145.G</v>
          </cell>
          <cell r="B1772" t="str">
            <v>ASHA incentives</v>
          </cell>
          <cell r="C1772">
            <v>0</v>
          </cell>
          <cell r="D1772">
            <v>0</v>
          </cell>
          <cell r="E1772">
            <v>0</v>
          </cell>
        </row>
        <row r="1773">
          <cell r="A1773" t="str">
            <v>145.H</v>
          </cell>
          <cell r="B1773" t="str">
            <v>Others including operating costs(OOC)</v>
          </cell>
          <cell r="C1773">
            <v>0</v>
          </cell>
          <cell r="D1773">
            <v>0</v>
          </cell>
          <cell r="E1773">
            <v>0</v>
          </cell>
        </row>
        <row r="1774">
          <cell r="A1774" t="str">
            <v>145.I</v>
          </cell>
          <cell r="B1774" t="str">
            <v xml:space="preserve">IEC &amp; Printing </v>
          </cell>
          <cell r="C1774">
            <v>0</v>
          </cell>
          <cell r="D1774">
            <v>0</v>
          </cell>
          <cell r="E1774">
            <v>0</v>
          </cell>
        </row>
        <row r="1775">
          <cell r="A1775" t="str">
            <v>145.J</v>
          </cell>
          <cell r="B1775" t="str">
            <v>Planning &amp; M&amp;E</v>
          </cell>
          <cell r="C1775">
            <v>0</v>
          </cell>
          <cell r="D1775">
            <v>0</v>
          </cell>
          <cell r="E1775">
            <v>0</v>
          </cell>
        </row>
        <row r="1776">
          <cell r="A1776" t="str">
            <v>145.K</v>
          </cell>
          <cell r="B1776" t="str">
            <v>Surveillance, Research, Review, Evaluation (SRRE)</v>
          </cell>
          <cell r="C1776">
            <v>0</v>
          </cell>
          <cell r="D1776">
            <v>0</v>
          </cell>
          <cell r="E1776">
            <v>0</v>
          </cell>
        </row>
        <row r="1777">
          <cell r="A1777">
            <v>0</v>
          </cell>
          <cell r="B1777" t="str">
            <v>Program and Technical Assistance</v>
          </cell>
          <cell r="C1777">
            <v>0</v>
          </cell>
          <cell r="D1777">
            <v>0</v>
          </cell>
          <cell r="E1777">
            <v>0</v>
          </cell>
        </row>
        <row r="1778">
          <cell r="A1778">
            <v>146</v>
          </cell>
          <cell r="B1778" t="str">
            <v xml:space="preserve">Planning and Program Management </v>
          </cell>
          <cell r="C1778">
            <v>0</v>
          </cell>
          <cell r="D1778">
            <v>0</v>
          </cell>
          <cell r="E1778">
            <v>0</v>
          </cell>
        </row>
        <row r="1779">
          <cell r="A1779" t="str">
            <v>146.A</v>
          </cell>
          <cell r="B1779" t="str">
            <v>DBT</v>
          </cell>
          <cell r="C1779">
            <v>0</v>
          </cell>
          <cell r="D1779">
            <v>0</v>
          </cell>
          <cell r="E1779">
            <v>0</v>
          </cell>
        </row>
        <row r="1780">
          <cell r="A1780" t="str">
            <v>146.B</v>
          </cell>
          <cell r="B1780" t="str">
            <v>Infrastructure - Civil works (I&amp;C)</v>
          </cell>
          <cell r="C1780">
            <v>0</v>
          </cell>
          <cell r="D1780">
            <v>0</v>
          </cell>
          <cell r="E1780">
            <v>0</v>
          </cell>
        </row>
        <row r="1781">
          <cell r="A1781" t="str">
            <v>146.C</v>
          </cell>
          <cell r="B1781" t="str">
            <v>Equipment (Including Furniture, Excluding Computers)</v>
          </cell>
          <cell r="C1781">
            <v>0</v>
          </cell>
          <cell r="D1781">
            <v>0</v>
          </cell>
          <cell r="E1781">
            <v>0</v>
          </cell>
        </row>
        <row r="1782">
          <cell r="A1782" t="str">
            <v>146.D</v>
          </cell>
          <cell r="B1782" t="str">
            <v xml:space="preserve">Drugs and supplies </v>
          </cell>
          <cell r="C1782">
            <v>0</v>
          </cell>
          <cell r="D1782">
            <v>0</v>
          </cell>
          <cell r="E1782">
            <v>0</v>
          </cell>
        </row>
        <row r="1783">
          <cell r="A1783" t="str">
            <v>146.E</v>
          </cell>
          <cell r="B1783" t="str">
            <v>Diagnostics (Consumables, PPP, Sample Transport)</v>
          </cell>
          <cell r="C1783">
            <v>0</v>
          </cell>
          <cell r="D1783">
            <v>0</v>
          </cell>
          <cell r="E1783">
            <v>0</v>
          </cell>
        </row>
        <row r="1784">
          <cell r="A1784" t="str">
            <v>146.F</v>
          </cell>
          <cell r="B1784" t="str">
            <v>Capacity building incl. training</v>
          </cell>
          <cell r="C1784">
            <v>0</v>
          </cell>
          <cell r="D1784">
            <v>0</v>
          </cell>
          <cell r="E1784">
            <v>0</v>
          </cell>
        </row>
        <row r="1785">
          <cell r="A1785" t="str">
            <v>146.G</v>
          </cell>
          <cell r="B1785" t="str">
            <v>ASHA incentives</v>
          </cell>
          <cell r="C1785">
            <v>0</v>
          </cell>
          <cell r="D1785">
            <v>0</v>
          </cell>
          <cell r="E1785">
            <v>0</v>
          </cell>
        </row>
        <row r="1786">
          <cell r="A1786" t="str">
            <v>146.H</v>
          </cell>
          <cell r="B1786" t="str">
            <v>Others including operating costs(OOC)</v>
          </cell>
          <cell r="C1786">
            <v>0</v>
          </cell>
          <cell r="D1786">
            <v>0</v>
          </cell>
          <cell r="E1786">
            <v>0</v>
          </cell>
        </row>
        <row r="1787">
          <cell r="A1787" t="str">
            <v>146.I</v>
          </cell>
          <cell r="B1787" t="str">
            <v xml:space="preserve">IEC &amp; Printing </v>
          </cell>
          <cell r="C1787">
            <v>0</v>
          </cell>
          <cell r="D1787">
            <v>0</v>
          </cell>
          <cell r="E1787">
            <v>0</v>
          </cell>
        </row>
        <row r="1788">
          <cell r="A1788" t="str">
            <v>146.J</v>
          </cell>
          <cell r="B1788" t="str">
            <v>Planning &amp; M&amp;E</v>
          </cell>
          <cell r="C1788">
            <v>0</v>
          </cell>
          <cell r="D1788">
            <v>0</v>
          </cell>
          <cell r="E1788">
            <v>0</v>
          </cell>
        </row>
        <row r="1789">
          <cell r="A1789" t="str">
            <v>146.K</v>
          </cell>
          <cell r="B1789" t="str">
            <v>Surveillance, Research, Review, Evaluation (SRRE)</v>
          </cell>
          <cell r="C1789">
            <v>0</v>
          </cell>
          <cell r="D1789">
            <v>0</v>
          </cell>
          <cell r="E1789">
            <v>0</v>
          </cell>
        </row>
        <row r="1790">
          <cell r="A1790">
            <v>0</v>
          </cell>
          <cell r="B1790" t="str">
            <v>Access  (Excluding Planning &amp; M&amp;E)</v>
          </cell>
          <cell r="C1790">
            <v>0</v>
          </cell>
          <cell r="D1790">
            <v>0</v>
          </cell>
          <cell r="E1790">
            <v>0</v>
          </cell>
        </row>
        <row r="1791">
          <cell r="A1791">
            <v>147</v>
          </cell>
          <cell r="B1791" t="str">
            <v>PPP</v>
          </cell>
          <cell r="C1791">
            <v>0</v>
          </cell>
          <cell r="D1791">
            <v>0</v>
          </cell>
          <cell r="E1791">
            <v>0</v>
          </cell>
        </row>
        <row r="1792">
          <cell r="A1792" t="str">
            <v>147.A</v>
          </cell>
          <cell r="B1792" t="str">
            <v>DBT</v>
          </cell>
          <cell r="C1792">
            <v>0</v>
          </cell>
          <cell r="D1792">
            <v>0</v>
          </cell>
          <cell r="E1792">
            <v>0</v>
          </cell>
        </row>
        <row r="1793">
          <cell r="A1793" t="str">
            <v>147.B</v>
          </cell>
          <cell r="B1793" t="str">
            <v>Infrastructure - Civil works (I&amp;C)</v>
          </cell>
          <cell r="C1793">
            <v>0</v>
          </cell>
          <cell r="D1793">
            <v>0</v>
          </cell>
          <cell r="E1793">
            <v>0</v>
          </cell>
        </row>
        <row r="1794">
          <cell r="A1794" t="str">
            <v>147.C</v>
          </cell>
          <cell r="B1794" t="str">
            <v>Equipment (Including Furniture, Excluding Computers)</v>
          </cell>
          <cell r="C1794">
            <v>0</v>
          </cell>
          <cell r="D1794">
            <v>0</v>
          </cell>
          <cell r="E1794">
            <v>0</v>
          </cell>
        </row>
        <row r="1795">
          <cell r="A1795" t="str">
            <v>147.D</v>
          </cell>
          <cell r="B1795" t="str">
            <v xml:space="preserve">Drugs and supplies </v>
          </cell>
          <cell r="C1795">
            <v>0</v>
          </cell>
          <cell r="D1795">
            <v>0</v>
          </cell>
          <cell r="E1795">
            <v>0</v>
          </cell>
        </row>
        <row r="1796">
          <cell r="A1796" t="str">
            <v>147.E</v>
          </cell>
          <cell r="B1796" t="str">
            <v>Diagnostics (Consumables, PPP, Sample Transport)</v>
          </cell>
          <cell r="C1796">
            <v>0</v>
          </cell>
          <cell r="D1796">
            <v>0</v>
          </cell>
          <cell r="E1796">
            <v>0</v>
          </cell>
        </row>
        <row r="1797">
          <cell r="A1797" t="str">
            <v>147.F</v>
          </cell>
          <cell r="B1797" t="str">
            <v>Capacity building incl. training</v>
          </cell>
          <cell r="C1797">
            <v>0</v>
          </cell>
          <cell r="D1797">
            <v>0</v>
          </cell>
          <cell r="E1797">
            <v>0</v>
          </cell>
        </row>
        <row r="1798">
          <cell r="A1798" t="str">
            <v>147.G</v>
          </cell>
          <cell r="B1798" t="str">
            <v>ASHA incentives</v>
          </cell>
          <cell r="C1798">
            <v>0</v>
          </cell>
          <cell r="D1798">
            <v>0</v>
          </cell>
          <cell r="E1798">
            <v>0</v>
          </cell>
        </row>
        <row r="1799">
          <cell r="A1799" t="str">
            <v>147.H</v>
          </cell>
          <cell r="B1799" t="str">
            <v>Others including operating costs(OOC)</v>
          </cell>
          <cell r="C1799">
            <v>0</v>
          </cell>
          <cell r="D1799">
            <v>0</v>
          </cell>
          <cell r="E1799">
            <v>0</v>
          </cell>
        </row>
        <row r="1800">
          <cell r="A1800" t="str">
            <v>147.I</v>
          </cell>
          <cell r="B1800" t="str">
            <v xml:space="preserve">IEC &amp; Printing </v>
          </cell>
          <cell r="C1800">
            <v>0</v>
          </cell>
          <cell r="D1800">
            <v>0</v>
          </cell>
          <cell r="E1800">
            <v>0</v>
          </cell>
        </row>
        <row r="1801">
          <cell r="A1801" t="str">
            <v>147.J</v>
          </cell>
          <cell r="B1801" t="str">
            <v>Planning &amp; M&amp;E</v>
          </cell>
          <cell r="C1801">
            <v>0</v>
          </cell>
          <cell r="D1801">
            <v>0</v>
          </cell>
          <cell r="E1801">
            <v>0</v>
          </cell>
        </row>
        <row r="1802">
          <cell r="A1802" t="str">
            <v>147.K</v>
          </cell>
          <cell r="B1802" t="str">
            <v>Surveillance, Research, Review, Evaluation (SRRE)</v>
          </cell>
          <cell r="C1802">
            <v>0</v>
          </cell>
          <cell r="D1802">
            <v>0</v>
          </cell>
          <cell r="E1802">
            <v>0</v>
          </cell>
        </row>
        <row r="1803">
          <cell r="A1803">
            <v>148</v>
          </cell>
          <cell r="B1803" t="str">
            <v>State specific Programme Innovations and Interventions</v>
          </cell>
          <cell r="C1803">
            <v>0</v>
          </cell>
          <cell r="D1803">
            <v>0</v>
          </cell>
          <cell r="E1803">
            <v>0</v>
          </cell>
        </row>
        <row r="1804">
          <cell r="A1804" t="str">
            <v>148.A</v>
          </cell>
          <cell r="B1804" t="str">
            <v>DBT</v>
          </cell>
          <cell r="C1804">
            <v>0</v>
          </cell>
          <cell r="D1804">
            <v>0</v>
          </cell>
          <cell r="E1804">
            <v>0</v>
          </cell>
        </row>
        <row r="1805">
          <cell r="A1805" t="str">
            <v>148.B</v>
          </cell>
          <cell r="B1805" t="str">
            <v>Infrastructure - Civil works (I&amp;C)</v>
          </cell>
          <cell r="C1805">
            <v>0</v>
          </cell>
          <cell r="D1805">
            <v>0</v>
          </cell>
          <cell r="E1805">
            <v>0</v>
          </cell>
        </row>
        <row r="1806">
          <cell r="A1806" t="str">
            <v>148.C</v>
          </cell>
          <cell r="B1806" t="str">
            <v>Equipment (Including Furniture, Excluding Computers)</v>
          </cell>
          <cell r="C1806">
            <v>0</v>
          </cell>
          <cell r="D1806">
            <v>0</v>
          </cell>
          <cell r="E1806">
            <v>0</v>
          </cell>
        </row>
        <row r="1807">
          <cell r="A1807" t="str">
            <v>148.D</v>
          </cell>
          <cell r="B1807" t="str">
            <v xml:space="preserve">Drugs and supplies </v>
          </cell>
          <cell r="C1807">
            <v>0</v>
          </cell>
          <cell r="D1807">
            <v>0</v>
          </cell>
          <cell r="E1807">
            <v>0</v>
          </cell>
        </row>
        <row r="1808">
          <cell r="A1808" t="str">
            <v>148.E</v>
          </cell>
          <cell r="B1808" t="str">
            <v>Diagnostics (Consumables, PPP, Sample Transport)</v>
          </cell>
          <cell r="C1808">
            <v>0</v>
          </cell>
          <cell r="D1808">
            <v>0</v>
          </cell>
          <cell r="E1808">
            <v>0</v>
          </cell>
        </row>
        <row r="1809">
          <cell r="A1809" t="str">
            <v>148.F</v>
          </cell>
          <cell r="B1809" t="str">
            <v>Capacity building incl. training</v>
          </cell>
          <cell r="C1809">
            <v>0</v>
          </cell>
          <cell r="D1809">
            <v>0</v>
          </cell>
          <cell r="E1809">
            <v>0</v>
          </cell>
        </row>
        <row r="1810">
          <cell r="A1810" t="str">
            <v>148.G</v>
          </cell>
          <cell r="B1810" t="str">
            <v>ASHA incentives</v>
          </cell>
          <cell r="C1810">
            <v>0</v>
          </cell>
          <cell r="D1810">
            <v>0</v>
          </cell>
          <cell r="E1810">
            <v>0</v>
          </cell>
        </row>
        <row r="1811">
          <cell r="A1811" t="str">
            <v>148.H</v>
          </cell>
          <cell r="B1811" t="str">
            <v>Others including operating costs(OOC)</v>
          </cell>
          <cell r="C1811">
            <v>0</v>
          </cell>
          <cell r="D1811">
            <v>0</v>
          </cell>
          <cell r="E1811">
            <v>0</v>
          </cell>
        </row>
        <row r="1812">
          <cell r="A1812" t="str">
            <v>148.I</v>
          </cell>
          <cell r="B1812" t="str">
            <v xml:space="preserve">IEC &amp; Printing </v>
          </cell>
          <cell r="C1812">
            <v>0</v>
          </cell>
          <cell r="D1812">
            <v>0</v>
          </cell>
          <cell r="E1812">
            <v>0</v>
          </cell>
        </row>
        <row r="1813">
          <cell r="A1813" t="str">
            <v>148.J</v>
          </cell>
          <cell r="B1813" t="str">
            <v>Planning &amp; M&amp;E</v>
          </cell>
          <cell r="C1813">
            <v>0</v>
          </cell>
          <cell r="D1813">
            <v>0</v>
          </cell>
          <cell r="E1813">
            <v>0</v>
          </cell>
        </row>
        <row r="1814">
          <cell r="A1814" t="str">
            <v>148.K</v>
          </cell>
          <cell r="B1814" t="str">
            <v>Surveillance, Research, Review, Evaluation (SRRE)</v>
          </cell>
          <cell r="C1814">
            <v>0</v>
          </cell>
          <cell r="D1814">
            <v>0</v>
          </cell>
          <cell r="E1814">
            <v>0</v>
          </cell>
        </row>
        <row r="1815">
          <cell r="A1815">
            <v>149</v>
          </cell>
          <cell r="B1815" t="str">
            <v>Untied Fund</v>
          </cell>
          <cell r="C1815">
            <v>23465000</v>
          </cell>
          <cell r="D1815">
            <v>13363538</v>
          </cell>
          <cell r="E1815">
            <v>0.56950939697421687</v>
          </cell>
        </row>
        <row r="1816">
          <cell r="A1816" t="str">
            <v>149.A</v>
          </cell>
          <cell r="B1816" t="str">
            <v>RKS</v>
          </cell>
          <cell r="C1816">
            <v>19250000</v>
          </cell>
          <cell r="D1816">
            <v>9998363</v>
          </cell>
          <cell r="E1816">
            <v>0.51939548051948048</v>
          </cell>
        </row>
        <row r="1817">
          <cell r="A1817" t="str">
            <v>149.B</v>
          </cell>
          <cell r="B1817" t="str">
            <v>MAS</v>
          </cell>
          <cell r="C1817">
            <v>4215000</v>
          </cell>
          <cell r="D1817">
            <v>3365175</v>
          </cell>
          <cell r="E1817">
            <v>0.79838078291814951</v>
          </cell>
        </row>
        <row r="1818">
          <cell r="A1818" t="str">
            <v>149.C</v>
          </cell>
          <cell r="B1818">
            <v>0</v>
          </cell>
          <cell r="C1818">
            <v>0</v>
          </cell>
          <cell r="D1818">
            <v>0</v>
          </cell>
          <cell r="E1818">
            <v>0</v>
          </cell>
        </row>
        <row r="1819">
          <cell r="A1819" t="str">
            <v>149.D</v>
          </cell>
          <cell r="B1819">
            <v>0</v>
          </cell>
          <cell r="C1819">
            <v>0</v>
          </cell>
          <cell r="D1819">
            <v>0</v>
          </cell>
          <cell r="E1819">
            <v>0</v>
          </cell>
        </row>
        <row r="1820">
          <cell r="A1820" t="str">
            <v>149.E</v>
          </cell>
          <cell r="B1820">
            <v>0</v>
          </cell>
          <cell r="C1820">
            <v>0</v>
          </cell>
          <cell r="D1820">
            <v>0</v>
          </cell>
          <cell r="E1820">
            <v>0</v>
          </cell>
        </row>
        <row r="1821">
          <cell r="A1821" t="str">
            <v>149.F</v>
          </cell>
          <cell r="B1821">
            <v>0</v>
          </cell>
          <cell r="C1821">
            <v>0</v>
          </cell>
          <cell r="D1821">
            <v>0</v>
          </cell>
          <cell r="E1821">
            <v>0</v>
          </cell>
        </row>
        <row r="1822">
          <cell r="A1822" t="str">
            <v>149.G</v>
          </cell>
          <cell r="B1822">
            <v>0</v>
          </cell>
          <cell r="C1822">
            <v>0</v>
          </cell>
          <cell r="D1822">
            <v>0</v>
          </cell>
          <cell r="E1822">
            <v>0</v>
          </cell>
        </row>
        <row r="1823">
          <cell r="A1823" t="str">
            <v>149.H</v>
          </cell>
          <cell r="B1823">
            <v>0</v>
          </cell>
          <cell r="C1823">
            <v>0</v>
          </cell>
          <cell r="D1823">
            <v>0</v>
          </cell>
          <cell r="E1823">
            <v>0</v>
          </cell>
        </row>
        <row r="1824">
          <cell r="A1824" t="str">
            <v>149.I</v>
          </cell>
          <cell r="B1824">
            <v>0</v>
          </cell>
          <cell r="C1824">
            <v>0</v>
          </cell>
          <cell r="D1824">
            <v>0</v>
          </cell>
          <cell r="E1824">
            <v>0</v>
          </cell>
        </row>
        <row r="1825">
          <cell r="A1825" t="str">
            <v>149.J</v>
          </cell>
          <cell r="B1825">
            <v>0</v>
          </cell>
          <cell r="C1825">
            <v>0</v>
          </cell>
          <cell r="D1825">
            <v>0</v>
          </cell>
          <cell r="E1825">
            <v>0</v>
          </cell>
        </row>
        <row r="1826">
          <cell r="A1826" t="str">
            <v>149.K</v>
          </cell>
          <cell r="B1826">
            <v>0</v>
          </cell>
          <cell r="C1826">
            <v>0</v>
          </cell>
          <cell r="D1826">
            <v>0</v>
          </cell>
          <cell r="E1826">
            <v>0</v>
          </cell>
        </row>
        <row r="1827">
          <cell r="A1827" t="str">
            <v>HSS (R)</v>
          </cell>
          <cell r="B1827" t="str">
            <v>Health System Strengthening (HSS)- Rural</v>
          </cell>
          <cell r="C1827">
            <v>32486158000</v>
          </cell>
          <cell r="D1827">
            <v>26521958464.939999</v>
          </cell>
          <cell r="E1827">
            <v>0.81640797489626193</v>
          </cell>
        </row>
        <row r="1828">
          <cell r="A1828">
            <v>0</v>
          </cell>
          <cell r="B1828" t="str">
            <v>Comprehensive Primary Healthcare (CPHC) (Excluding Planning &amp; M&amp;E)</v>
          </cell>
          <cell r="C1828">
            <v>639756000</v>
          </cell>
          <cell r="D1828">
            <v>737893519</v>
          </cell>
          <cell r="E1828">
            <v>1.1533983565609389</v>
          </cell>
        </row>
        <row r="1829">
          <cell r="A1829">
            <v>150</v>
          </cell>
          <cell r="B1829" t="str">
            <v>Development and operations of Health &amp; Wellness Centers - Rural</v>
          </cell>
          <cell r="C1829">
            <v>339560000</v>
          </cell>
          <cell r="D1829">
            <v>36594196</v>
          </cell>
          <cell r="E1829">
            <v>0.10776945458829072</v>
          </cell>
        </row>
        <row r="1830">
          <cell r="A1830" t="str">
            <v>150.A</v>
          </cell>
          <cell r="B1830" t="str">
            <v>DBT</v>
          </cell>
          <cell r="C1830">
            <v>0</v>
          </cell>
          <cell r="D1830">
            <v>0</v>
          </cell>
          <cell r="E1830">
            <v>0</v>
          </cell>
        </row>
        <row r="1831">
          <cell r="A1831" t="str">
            <v>150.B</v>
          </cell>
          <cell r="B1831" t="str">
            <v>Infrastructure - Civil works (I&amp;C)</v>
          </cell>
          <cell r="C1831">
            <v>23150000</v>
          </cell>
          <cell r="D1831">
            <v>32618219</v>
          </cell>
          <cell r="E1831">
            <v>1.4089943412526997</v>
          </cell>
        </row>
        <row r="1832">
          <cell r="A1832" t="str">
            <v>150.C</v>
          </cell>
          <cell r="B1832" t="str">
            <v>Equipment (Including Furniture, Excluding Computers)</v>
          </cell>
          <cell r="C1832">
            <v>0</v>
          </cell>
          <cell r="D1832">
            <v>0</v>
          </cell>
          <cell r="E1832">
            <v>0</v>
          </cell>
        </row>
        <row r="1833">
          <cell r="A1833" t="str">
            <v>150.D</v>
          </cell>
          <cell r="B1833" t="str">
            <v xml:space="preserve">Drugs and supplies </v>
          </cell>
          <cell r="C1833">
            <v>0</v>
          </cell>
          <cell r="D1833">
            <v>0</v>
          </cell>
          <cell r="E1833">
            <v>0</v>
          </cell>
        </row>
        <row r="1834">
          <cell r="A1834" t="str">
            <v>150.E</v>
          </cell>
          <cell r="B1834" t="str">
            <v>Diagnostics (Consumables, PPP, Sample Transport)</v>
          </cell>
          <cell r="C1834">
            <v>0</v>
          </cell>
          <cell r="D1834">
            <v>0</v>
          </cell>
          <cell r="E1834">
            <v>0</v>
          </cell>
        </row>
        <row r="1835">
          <cell r="A1835" t="str">
            <v>150.F</v>
          </cell>
          <cell r="B1835" t="str">
            <v>Capacity building incl. training</v>
          </cell>
          <cell r="C1835">
            <v>298436000</v>
          </cell>
          <cell r="D1835">
            <v>360250</v>
          </cell>
          <cell r="E1835">
            <v>1.2071264860807676E-3</v>
          </cell>
        </row>
        <row r="1836">
          <cell r="A1836" t="str">
            <v>150.G</v>
          </cell>
          <cell r="B1836" t="str">
            <v>ASHA incentives</v>
          </cell>
          <cell r="C1836">
            <v>0</v>
          </cell>
          <cell r="D1836">
            <v>0</v>
          </cell>
          <cell r="E1836">
            <v>0</v>
          </cell>
        </row>
        <row r="1837">
          <cell r="A1837" t="str">
            <v>150.H</v>
          </cell>
          <cell r="B1837" t="str">
            <v>Others including operating costs(OOC)</v>
          </cell>
          <cell r="C1837">
            <v>0</v>
          </cell>
          <cell r="D1837">
            <v>0</v>
          </cell>
          <cell r="E1837">
            <v>0</v>
          </cell>
        </row>
        <row r="1838">
          <cell r="A1838" t="str">
            <v>150.I</v>
          </cell>
          <cell r="B1838" t="str">
            <v xml:space="preserve">IEC &amp; Printing </v>
          </cell>
          <cell r="C1838">
            <v>0</v>
          </cell>
          <cell r="D1838">
            <v>0</v>
          </cell>
          <cell r="E1838">
            <v>0</v>
          </cell>
        </row>
        <row r="1839">
          <cell r="A1839" t="str">
            <v>150.J</v>
          </cell>
          <cell r="B1839" t="str">
            <v>Planning &amp; M&amp;E</v>
          </cell>
          <cell r="C1839">
            <v>17974000</v>
          </cell>
          <cell r="D1839">
            <v>3615727</v>
          </cell>
          <cell r="E1839">
            <v>0.20116429286747525</v>
          </cell>
        </row>
        <row r="1840">
          <cell r="A1840" t="str">
            <v>150.K</v>
          </cell>
          <cell r="B1840" t="str">
            <v>Surveillance, Research, Review, Evaluation (SRRE)</v>
          </cell>
          <cell r="C1840">
            <v>0</v>
          </cell>
          <cell r="D1840">
            <v>0</v>
          </cell>
          <cell r="E1840">
            <v>0</v>
          </cell>
        </row>
        <row r="1841">
          <cell r="A1841">
            <v>151</v>
          </cell>
          <cell r="B1841" t="str">
            <v>Wellness activities at HWCs- Rural</v>
          </cell>
          <cell r="C1841">
            <v>293587000</v>
          </cell>
          <cell r="D1841">
            <v>701299323</v>
          </cell>
          <cell r="E1841">
            <v>2.388727440247695</v>
          </cell>
        </row>
        <row r="1842">
          <cell r="A1842" t="str">
            <v>151.A</v>
          </cell>
          <cell r="B1842" t="str">
            <v>DBT</v>
          </cell>
          <cell r="C1842">
            <v>0</v>
          </cell>
          <cell r="D1842">
            <v>0</v>
          </cell>
          <cell r="E1842">
            <v>0</v>
          </cell>
        </row>
        <row r="1843">
          <cell r="A1843" t="str">
            <v>151.B</v>
          </cell>
          <cell r="B1843" t="str">
            <v>Infrastructure - Civil works (I&amp;C)</v>
          </cell>
          <cell r="C1843">
            <v>31957000</v>
          </cell>
          <cell r="D1843">
            <v>663500000</v>
          </cell>
          <cell r="E1843">
            <v>20.762274306098821</v>
          </cell>
        </row>
        <row r="1844">
          <cell r="A1844" t="str">
            <v>151.C</v>
          </cell>
          <cell r="B1844" t="str">
            <v>Equipment (Including Furniture, Excluding Computers)</v>
          </cell>
          <cell r="C1844">
            <v>0</v>
          </cell>
          <cell r="D1844">
            <v>0</v>
          </cell>
          <cell r="E1844">
            <v>0</v>
          </cell>
        </row>
        <row r="1845">
          <cell r="A1845" t="str">
            <v>151.D</v>
          </cell>
          <cell r="B1845" t="str">
            <v xml:space="preserve">Drugs and supplies </v>
          </cell>
          <cell r="C1845">
            <v>0</v>
          </cell>
          <cell r="D1845">
            <v>0</v>
          </cell>
          <cell r="E1845">
            <v>0</v>
          </cell>
        </row>
        <row r="1846">
          <cell r="A1846" t="str">
            <v>151.E</v>
          </cell>
          <cell r="B1846" t="str">
            <v>Diagnostics (Consumables, PPP, Sample Transport)</v>
          </cell>
          <cell r="C1846">
            <v>0</v>
          </cell>
          <cell r="D1846">
            <v>0</v>
          </cell>
          <cell r="E1846">
            <v>0</v>
          </cell>
        </row>
        <row r="1847">
          <cell r="A1847" t="str">
            <v>151.F</v>
          </cell>
          <cell r="B1847" t="str">
            <v>Capacity building incl. training</v>
          </cell>
          <cell r="C1847">
            <v>0</v>
          </cell>
          <cell r="D1847">
            <v>0</v>
          </cell>
          <cell r="E1847">
            <v>0</v>
          </cell>
        </row>
        <row r="1848">
          <cell r="A1848" t="str">
            <v>151.G</v>
          </cell>
          <cell r="B1848" t="str">
            <v>ASHA incentives</v>
          </cell>
          <cell r="C1848">
            <v>0</v>
          </cell>
          <cell r="D1848">
            <v>0</v>
          </cell>
          <cell r="E1848">
            <v>0</v>
          </cell>
        </row>
        <row r="1849">
          <cell r="A1849" t="str">
            <v>151.H</v>
          </cell>
          <cell r="B1849" t="str">
            <v>Others including operating costs(OOC)</v>
          </cell>
          <cell r="C1849">
            <v>261630000</v>
          </cell>
          <cell r="D1849">
            <v>37799323</v>
          </cell>
          <cell r="E1849">
            <v>0.1444762565455032</v>
          </cell>
        </row>
        <row r="1850">
          <cell r="A1850" t="str">
            <v>151.I</v>
          </cell>
          <cell r="B1850" t="str">
            <v xml:space="preserve">IEC &amp; Printing </v>
          </cell>
          <cell r="C1850">
            <v>0</v>
          </cell>
          <cell r="D1850">
            <v>0</v>
          </cell>
          <cell r="E1850">
            <v>0</v>
          </cell>
        </row>
        <row r="1851">
          <cell r="A1851" t="str">
            <v>151.J</v>
          </cell>
          <cell r="B1851" t="str">
            <v>Planning &amp; M&amp;E</v>
          </cell>
          <cell r="C1851">
            <v>0</v>
          </cell>
          <cell r="D1851">
            <v>0</v>
          </cell>
          <cell r="E1851">
            <v>0</v>
          </cell>
        </row>
        <row r="1852">
          <cell r="A1852" t="str">
            <v>151.K</v>
          </cell>
          <cell r="B1852" t="str">
            <v>Surveillance, Research, Review, Evaluation (SRRE)</v>
          </cell>
          <cell r="C1852">
            <v>0</v>
          </cell>
          <cell r="D1852">
            <v>0</v>
          </cell>
          <cell r="E1852">
            <v>0</v>
          </cell>
        </row>
        <row r="1853">
          <cell r="A1853">
            <v>152</v>
          </cell>
          <cell r="B1853" t="str">
            <v>Teleconsultation facilities at HWCs-Rural</v>
          </cell>
          <cell r="C1853">
            <v>0</v>
          </cell>
          <cell r="D1853">
            <v>0</v>
          </cell>
          <cell r="E1853">
            <v>0</v>
          </cell>
        </row>
        <row r="1854">
          <cell r="A1854" t="str">
            <v>152.A</v>
          </cell>
          <cell r="B1854" t="str">
            <v>DBT</v>
          </cell>
          <cell r="C1854">
            <v>0</v>
          </cell>
          <cell r="D1854">
            <v>0</v>
          </cell>
          <cell r="E1854">
            <v>0</v>
          </cell>
        </row>
        <row r="1855">
          <cell r="A1855" t="str">
            <v>152.B</v>
          </cell>
          <cell r="B1855" t="str">
            <v>Infrastructure - Civil works (I&amp;C)</v>
          </cell>
          <cell r="C1855">
            <v>0</v>
          </cell>
          <cell r="D1855">
            <v>0</v>
          </cell>
          <cell r="E1855">
            <v>0</v>
          </cell>
        </row>
        <row r="1856">
          <cell r="A1856" t="str">
            <v>152.C</v>
          </cell>
          <cell r="B1856" t="str">
            <v>Equipment (Including Furniture, Excluding Computers)</v>
          </cell>
          <cell r="C1856">
            <v>0</v>
          </cell>
          <cell r="D1856">
            <v>0</v>
          </cell>
          <cell r="E1856">
            <v>0</v>
          </cell>
        </row>
        <row r="1857">
          <cell r="A1857" t="str">
            <v>152.D</v>
          </cell>
          <cell r="B1857" t="str">
            <v xml:space="preserve">Drugs and supplies </v>
          </cell>
          <cell r="C1857">
            <v>0</v>
          </cell>
          <cell r="D1857">
            <v>0</v>
          </cell>
          <cell r="E1857">
            <v>0</v>
          </cell>
        </row>
        <row r="1858">
          <cell r="A1858" t="str">
            <v>152.E</v>
          </cell>
          <cell r="B1858" t="str">
            <v>Diagnostics (Consumables, PPP, Sample Transport)</v>
          </cell>
          <cell r="C1858">
            <v>0</v>
          </cell>
          <cell r="D1858">
            <v>0</v>
          </cell>
          <cell r="E1858">
            <v>0</v>
          </cell>
        </row>
        <row r="1859">
          <cell r="A1859" t="str">
            <v>152.F</v>
          </cell>
          <cell r="B1859" t="str">
            <v>Capacity building incl. training</v>
          </cell>
          <cell r="C1859">
            <v>0</v>
          </cell>
          <cell r="D1859">
            <v>0</v>
          </cell>
          <cell r="E1859">
            <v>0</v>
          </cell>
        </row>
        <row r="1860">
          <cell r="A1860" t="str">
            <v>152.G</v>
          </cell>
          <cell r="B1860" t="str">
            <v>ASHA incentives</v>
          </cell>
          <cell r="C1860">
            <v>0</v>
          </cell>
          <cell r="D1860">
            <v>0</v>
          </cell>
          <cell r="E1860">
            <v>0</v>
          </cell>
        </row>
        <row r="1861">
          <cell r="A1861" t="str">
            <v>152.H</v>
          </cell>
          <cell r="B1861" t="str">
            <v>Others including operating costs(OOC)</v>
          </cell>
          <cell r="C1861">
            <v>0</v>
          </cell>
          <cell r="D1861">
            <v>0</v>
          </cell>
          <cell r="E1861">
            <v>0</v>
          </cell>
        </row>
        <row r="1862">
          <cell r="A1862" t="str">
            <v>152.I</v>
          </cell>
          <cell r="B1862" t="str">
            <v xml:space="preserve">IEC &amp; Printing </v>
          </cell>
          <cell r="C1862">
            <v>0</v>
          </cell>
          <cell r="D1862">
            <v>0</v>
          </cell>
          <cell r="E1862">
            <v>0</v>
          </cell>
        </row>
        <row r="1863">
          <cell r="A1863" t="str">
            <v>152.J</v>
          </cell>
          <cell r="B1863" t="str">
            <v>Planning &amp; M&amp;E</v>
          </cell>
          <cell r="C1863">
            <v>0</v>
          </cell>
          <cell r="D1863">
            <v>0</v>
          </cell>
          <cell r="E1863">
            <v>0</v>
          </cell>
        </row>
        <row r="1864">
          <cell r="A1864" t="str">
            <v>152.K</v>
          </cell>
          <cell r="B1864" t="str">
            <v>Surveillance, Research, Review, Evaluation (SRRE)</v>
          </cell>
          <cell r="C1864">
            <v>0</v>
          </cell>
          <cell r="D1864">
            <v>0</v>
          </cell>
          <cell r="E1864">
            <v>0</v>
          </cell>
        </row>
        <row r="1865">
          <cell r="A1865">
            <v>153</v>
          </cell>
          <cell r="B1865" t="str">
            <v>CHO Mentoring</v>
          </cell>
          <cell r="C1865">
            <v>6609000</v>
          </cell>
          <cell r="D1865">
            <v>0</v>
          </cell>
          <cell r="E1865">
            <v>0</v>
          </cell>
        </row>
        <row r="1866">
          <cell r="A1866" t="str">
            <v>153.A</v>
          </cell>
          <cell r="B1866" t="str">
            <v>DBT</v>
          </cell>
          <cell r="C1866">
            <v>0</v>
          </cell>
          <cell r="D1866">
            <v>0</v>
          </cell>
          <cell r="E1866">
            <v>0</v>
          </cell>
        </row>
        <row r="1867">
          <cell r="A1867" t="str">
            <v>153.B</v>
          </cell>
          <cell r="B1867" t="str">
            <v>Infrastructure - Civil works (I&amp;C)</v>
          </cell>
          <cell r="C1867">
            <v>0</v>
          </cell>
          <cell r="D1867">
            <v>0</v>
          </cell>
          <cell r="E1867">
            <v>0</v>
          </cell>
        </row>
        <row r="1868">
          <cell r="A1868" t="str">
            <v>153.C</v>
          </cell>
          <cell r="B1868" t="str">
            <v>Equipment (Including Furniture, Excluding Computers)</v>
          </cell>
          <cell r="C1868">
            <v>0</v>
          </cell>
          <cell r="D1868">
            <v>0</v>
          </cell>
          <cell r="E1868">
            <v>0</v>
          </cell>
        </row>
        <row r="1869">
          <cell r="A1869" t="str">
            <v>153.D</v>
          </cell>
          <cell r="B1869" t="str">
            <v xml:space="preserve">Drugs and supplies </v>
          </cell>
          <cell r="C1869">
            <v>0</v>
          </cell>
          <cell r="D1869">
            <v>0</v>
          </cell>
          <cell r="E1869">
            <v>0</v>
          </cell>
        </row>
        <row r="1870">
          <cell r="A1870" t="str">
            <v>153.E</v>
          </cell>
          <cell r="B1870" t="str">
            <v>Diagnostics (Consumables, PPP, Sample Transport)</v>
          </cell>
          <cell r="C1870">
            <v>0</v>
          </cell>
          <cell r="D1870">
            <v>0</v>
          </cell>
          <cell r="E1870">
            <v>0</v>
          </cell>
        </row>
        <row r="1871">
          <cell r="A1871" t="str">
            <v>153.F</v>
          </cell>
          <cell r="B1871" t="str">
            <v>Capacity building incl. training</v>
          </cell>
          <cell r="C1871">
            <v>6609000</v>
          </cell>
          <cell r="D1871">
            <v>0</v>
          </cell>
          <cell r="E1871">
            <v>0</v>
          </cell>
        </row>
        <row r="1872">
          <cell r="A1872" t="str">
            <v>153.G</v>
          </cell>
          <cell r="B1872" t="str">
            <v>ASHA incentives</v>
          </cell>
          <cell r="C1872">
            <v>0</v>
          </cell>
          <cell r="D1872">
            <v>0</v>
          </cell>
          <cell r="E1872">
            <v>0</v>
          </cell>
        </row>
        <row r="1873">
          <cell r="A1873" t="str">
            <v>153.H</v>
          </cell>
          <cell r="B1873" t="str">
            <v>Others including operating costs(OOC)</v>
          </cell>
          <cell r="C1873">
            <v>0</v>
          </cell>
          <cell r="D1873">
            <v>0</v>
          </cell>
          <cell r="E1873">
            <v>0</v>
          </cell>
        </row>
        <row r="1874">
          <cell r="A1874" t="str">
            <v>153.I</v>
          </cell>
          <cell r="B1874" t="str">
            <v xml:space="preserve">IEC &amp; Printing </v>
          </cell>
          <cell r="C1874">
            <v>0</v>
          </cell>
          <cell r="D1874">
            <v>0</v>
          </cell>
          <cell r="E1874">
            <v>0</v>
          </cell>
        </row>
        <row r="1875">
          <cell r="A1875" t="str">
            <v>153.J</v>
          </cell>
          <cell r="B1875" t="str">
            <v>Planning &amp; M&amp;E</v>
          </cell>
          <cell r="C1875">
            <v>0</v>
          </cell>
          <cell r="D1875">
            <v>0</v>
          </cell>
          <cell r="E1875">
            <v>0</v>
          </cell>
        </row>
        <row r="1876">
          <cell r="A1876" t="str">
            <v>153.K</v>
          </cell>
          <cell r="B1876" t="str">
            <v>Surveillance, Research, Review, Evaluation (SRRE)</v>
          </cell>
          <cell r="C1876">
            <v>0</v>
          </cell>
          <cell r="D1876">
            <v>0</v>
          </cell>
          <cell r="E1876">
            <v>0</v>
          </cell>
        </row>
        <row r="1877">
          <cell r="A1877">
            <v>0</v>
          </cell>
          <cell r="B1877" t="str">
            <v>Blood Services &amp; Disorders  (Excluding Planning &amp; M&amp;E)</v>
          </cell>
          <cell r="C1877">
            <v>88327000</v>
          </cell>
          <cell r="D1877">
            <v>15485507</v>
          </cell>
          <cell r="E1877">
            <v>0.17532019654239361</v>
          </cell>
        </row>
        <row r="1878">
          <cell r="A1878">
            <v>154</v>
          </cell>
          <cell r="B1878" t="str">
            <v>Screening for Blood Disorders</v>
          </cell>
          <cell r="C1878">
            <v>23657000</v>
          </cell>
          <cell r="D1878">
            <v>1863304</v>
          </cell>
          <cell r="E1878">
            <v>7.8763325865494352E-2</v>
          </cell>
        </row>
        <row r="1879">
          <cell r="A1879" t="str">
            <v>154.A</v>
          </cell>
          <cell r="B1879" t="str">
            <v>DBT</v>
          </cell>
          <cell r="C1879">
            <v>0</v>
          </cell>
          <cell r="D1879">
            <v>0</v>
          </cell>
          <cell r="E1879">
            <v>0</v>
          </cell>
        </row>
        <row r="1880">
          <cell r="A1880" t="str">
            <v>154.B</v>
          </cell>
          <cell r="B1880" t="str">
            <v>Infrastructure - Civil works (I&amp;C)</v>
          </cell>
          <cell r="C1880">
            <v>0</v>
          </cell>
          <cell r="D1880">
            <v>0</v>
          </cell>
          <cell r="E1880">
            <v>0</v>
          </cell>
        </row>
        <row r="1881">
          <cell r="A1881" t="str">
            <v>154.C</v>
          </cell>
          <cell r="B1881" t="str">
            <v>Equipment (Including Furniture, Excluding Computers)</v>
          </cell>
          <cell r="C1881">
            <v>0</v>
          </cell>
          <cell r="D1881">
            <v>0</v>
          </cell>
          <cell r="E1881">
            <v>0</v>
          </cell>
        </row>
        <row r="1882">
          <cell r="A1882" t="str">
            <v>154.D</v>
          </cell>
          <cell r="B1882" t="str">
            <v xml:space="preserve">Drugs and supplies </v>
          </cell>
          <cell r="C1882">
            <v>0</v>
          </cell>
          <cell r="D1882">
            <v>0</v>
          </cell>
          <cell r="E1882">
            <v>0</v>
          </cell>
        </row>
        <row r="1883">
          <cell r="A1883" t="str">
            <v>154.E</v>
          </cell>
          <cell r="B1883" t="str">
            <v>Diagnostics (Consumables, PPP, Sample Transport)</v>
          </cell>
          <cell r="C1883">
            <v>18657000</v>
          </cell>
          <cell r="D1883">
            <v>1074722</v>
          </cell>
          <cell r="E1883">
            <v>5.7604223615801038E-2</v>
          </cell>
        </row>
        <row r="1884">
          <cell r="A1884" t="str">
            <v>154.F</v>
          </cell>
          <cell r="B1884" t="str">
            <v>Capacity building incl. training</v>
          </cell>
          <cell r="C1884">
            <v>0</v>
          </cell>
          <cell r="D1884">
            <v>0</v>
          </cell>
          <cell r="E1884">
            <v>0</v>
          </cell>
        </row>
        <row r="1885">
          <cell r="A1885" t="str">
            <v>154.G</v>
          </cell>
          <cell r="B1885" t="str">
            <v>ASHA incentives</v>
          </cell>
          <cell r="C1885">
            <v>0</v>
          </cell>
          <cell r="D1885">
            <v>0</v>
          </cell>
          <cell r="E1885">
            <v>0</v>
          </cell>
        </row>
        <row r="1886">
          <cell r="A1886" t="str">
            <v>154.H</v>
          </cell>
          <cell r="B1886" t="str">
            <v>Others including operating costs(OOC)</v>
          </cell>
          <cell r="C1886">
            <v>1000000</v>
          </cell>
          <cell r="D1886">
            <v>126082</v>
          </cell>
          <cell r="E1886">
            <v>0.126082</v>
          </cell>
        </row>
        <row r="1887">
          <cell r="A1887" t="str">
            <v>154.I</v>
          </cell>
          <cell r="B1887" t="str">
            <v xml:space="preserve">IEC &amp; Printing </v>
          </cell>
          <cell r="C1887">
            <v>4000000</v>
          </cell>
          <cell r="D1887">
            <v>662500</v>
          </cell>
          <cell r="E1887">
            <v>0.16562499999999999</v>
          </cell>
        </row>
        <row r="1888">
          <cell r="A1888" t="str">
            <v>154.J</v>
          </cell>
          <cell r="B1888" t="str">
            <v>Planning &amp; M&amp;E</v>
          </cell>
          <cell r="C1888">
            <v>0</v>
          </cell>
          <cell r="D1888">
            <v>0</v>
          </cell>
          <cell r="E1888">
            <v>0</v>
          </cell>
        </row>
        <row r="1889">
          <cell r="A1889" t="str">
            <v>154.K</v>
          </cell>
          <cell r="B1889" t="str">
            <v>Surveillance, Research, Review, Evaluation (SRRE)</v>
          </cell>
          <cell r="C1889">
            <v>0</v>
          </cell>
          <cell r="D1889">
            <v>0</v>
          </cell>
          <cell r="E1889">
            <v>0</v>
          </cell>
        </row>
        <row r="1890">
          <cell r="A1890">
            <v>155</v>
          </cell>
          <cell r="B1890" t="str">
            <v>Support for Blood Transfusion</v>
          </cell>
          <cell r="C1890">
            <v>15000000</v>
          </cell>
          <cell r="D1890">
            <v>6040645</v>
          </cell>
          <cell r="E1890">
            <v>0.40270966666666669</v>
          </cell>
        </row>
        <row r="1891">
          <cell r="A1891" t="str">
            <v>155.A</v>
          </cell>
          <cell r="B1891" t="str">
            <v>DBT</v>
          </cell>
          <cell r="C1891">
            <v>0</v>
          </cell>
          <cell r="D1891">
            <v>0</v>
          </cell>
          <cell r="E1891">
            <v>0</v>
          </cell>
        </row>
        <row r="1892">
          <cell r="A1892" t="str">
            <v>155.B</v>
          </cell>
          <cell r="B1892" t="str">
            <v>Infrastructure - Civil works (I&amp;C)</v>
          </cell>
          <cell r="C1892">
            <v>0</v>
          </cell>
          <cell r="D1892">
            <v>0</v>
          </cell>
          <cell r="E1892">
            <v>0</v>
          </cell>
        </row>
        <row r="1893">
          <cell r="A1893" t="str">
            <v>155.C</v>
          </cell>
          <cell r="B1893" t="str">
            <v>Equipment (Including Furniture, Excluding Computers)</v>
          </cell>
          <cell r="C1893">
            <v>0</v>
          </cell>
          <cell r="D1893">
            <v>0</v>
          </cell>
          <cell r="E1893">
            <v>0</v>
          </cell>
        </row>
        <row r="1894">
          <cell r="A1894" t="str">
            <v>155.D</v>
          </cell>
          <cell r="B1894" t="str">
            <v xml:space="preserve">Drugs and supplies </v>
          </cell>
          <cell r="C1894">
            <v>0</v>
          </cell>
          <cell r="D1894">
            <v>0</v>
          </cell>
          <cell r="E1894">
            <v>0</v>
          </cell>
        </row>
        <row r="1895">
          <cell r="A1895" t="str">
            <v>155.E</v>
          </cell>
          <cell r="B1895" t="str">
            <v>Diagnostics (Consumables, PPP, Sample Transport)</v>
          </cell>
          <cell r="C1895">
            <v>0</v>
          </cell>
          <cell r="D1895">
            <v>0</v>
          </cell>
          <cell r="E1895">
            <v>0</v>
          </cell>
        </row>
        <row r="1896">
          <cell r="A1896" t="str">
            <v>155.F</v>
          </cell>
          <cell r="B1896" t="str">
            <v>Capacity building incl. training</v>
          </cell>
          <cell r="C1896">
            <v>0</v>
          </cell>
          <cell r="D1896">
            <v>0</v>
          </cell>
          <cell r="E1896">
            <v>0</v>
          </cell>
        </row>
        <row r="1897">
          <cell r="A1897" t="str">
            <v>155.G</v>
          </cell>
          <cell r="B1897" t="str">
            <v>ASHA incentives</v>
          </cell>
          <cell r="C1897">
            <v>0</v>
          </cell>
          <cell r="D1897">
            <v>0</v>
          </cell>
          <cell r="E1897">
            <v>0</v>
          </cell>
        </row>
        <row r="1898">
          <cell r="A1898" t="str">
            <v>155.H</v>
          </cell>
          <cell r="B1898" t="str">
            <v>Others including operating costs(OOC)</v>
          </cell>
          <cell r="C1898">
            <v>15000000</v>
          </cell>
          <cell r="D1898">
            <v>6040645</v>
          </cell>
          <cell r="E1898">
            <v>0.40270966666666669</v>
          </cell>
        </row>
        <row r="1899">
          <cell r="A1899" t="str">
            <v>155.I</v>
          </cell>
          <cell r="B1899" t="str">
            <v xml:space="preserve">IEC &amp; Printing </v>
          </cell>
          <cell r="C1899">
            <v>0</v>
          </cell>
          <cell r="D1899">
            <v>0</v>
          </cell>
          <cell r="E1899">
            <v>0</v>
          </cell>
        </row>
        <row r="1900">
          <cell r="A1900" t="str">
            <v>155.J</v>
          </cell>
          <cell r="B1900" t="str">
            <v>Planning &amp; M&amp;E</v>
          </cell>
          <cell r="C1900">
            <v>0</v>
          </cell>
          <cell r="D1900">
            <v>0</v>
          </cell>
          <cell r="E1900">
            <v>0</v>
          </cell>
        </row>
        <row r="1901">
          <cell r="A1901" t="str">
            <v>155.K</v>
          </cell>
          <cell r="B1901" t="str">
            <v>Surveillance, Research, Review, Evaluation (SRRE)</v>
          </cell>
          <cell r="C1901">
            <v>0</v>
          </cell>
          <cell r="D1901">
            <v>0</v>
          </cell>
          <cell r="E1901">
            <v>0</v>
          </cell>
        </row>
        <row r="1902">
          <cell r="A1902">
            <v>156</v>
          </cell>
          <cell r="B1902" t="str">
            <v xml:space="preserve">Blood Bank/BCSU/BSU/Thalassemia Day Care Centre </v>
          </cell>
          <cell r="C1902">
            <v>48600000</v>
          </cell>
          <cell r="D1902">
            <v>7581558</v>
          </cell>
          <cell r="E1902">
            <v>0.15599913580246913</v>
          </cell>
        </row>
        <row r="1903">
          <cell r="A1903" t="str">
            <v>156.A</v>
          </cell>
          <cell r="B1903" t="str">
            <v>DBT</v>
          </cell>
          <cell r="C1903">
            <v>0</v>
          </cell>
          <cell r="D1903">
            <v>0</v>
          </cell>
          <cell r="E1903">
            <v>0</v>
          </cell>
        </row>
        <row r="1904">
          <cell r="A1904" t="str">
            <v>156.B</v>
          </cell>
          <cell r="B1904" t="str">
            <v>Infrastructure - Civil works (I&amp;C)</v>
          </cell>
          <cell r="C1904">
            <v>3500000</v>
          </cell>
          <cell r="D1904">
            <v>0</v>
          </cell>
          <cell r="E1904">
            <v>0</v>
          </cell>
        </row>
        <row r="1905">
          <cell r="A1905" t="str">
            <v>156.C</v>
          </cell>
          <cell r="B1905" t="str">
            <v>Equipment (Including Furniture, Excluding Computers)</v>
          </cell>
          <cell r="C1905">
            <v>8500000</v>
          </cell>
          <cell r="D1905">
            <v>1054393</v>
          </cell>
          <cell r="E1905">
            <v>0.12404623529411765</v>
          </cell>
        </row>
        <row r="1906">
          <cell r="A1906" t="str">
            <v>156.D</v>
          </cell>
          <cell r="B1906" t="str">
            <v xml:space="preserve">Drugs and supplies </v>
          </cell>
          <cell r="C1906">
            <v>0</v>
          </cell>
          <cell r="D1906">
            <v>0</v>
          </cell>
          <cell r="E1906">
            <v>0</v>
          </cell>
        </row>
        <row r="1907">
          <cell r="A1907" t="str">
            <v>156.E</v>
          </cell>
          <cell r="B1907" t="str">
            <v>Diagnostics (Consumables, PPP, Sample Transport)</v>
          </cell>
          <cell r="C1907">
            <v>18000000</v>
          </cell>
          <cell r="D1907">
            <v>4065350</v>
          </cell>
          <cell r="E1907">
            <v>0.22585277777777779</v>
          </cell>
        </row>
        <row r="1908">
          <cell r="A1908" t="str">
            <v>156.F</v>
          </cell>
          <cell r="B1908" t="str">
            <v>Capacity building incl. training</v>
          </cell>
          <cell r="C1908">
            <v>1300000</v>
          </cell>
          <cell r="D1908">
            <v>0</v>
          </cell>
          <cell r="E1908">
            <v>0</v>
          </cell>
        </row>
        <row r="1909">
          <cell r="A1909" t="str">
            <v>156.G</v>
          </cell>
          <cell r="B1909" t="str">
            <v>ASHA incentives</v>
          </cell>
          <cell r="C1909">
            <v>0</v>
          </cell>
          <cell r="D1909">
            <v>0</v>
          </cell>
          <cell r="E1909">
            <v>0</v>
          </cell>
        </row>
        <row r="1910">
          <cell r="A1910" t="str">
            <v>156.H</v>
          </cell>
          <cell r="B1910" t="str">
            <v>Others including operating costs(OOC)</v>
          </cell>
          <cell r="C1910">
            <v>17300000</v>
          </cell>
          <cell r="D1910">
            <v>2338815</v>
          </cell>
          <cell r="E1910">
            <v>0.13519161849710984</v>
          </cell>
        </row>
        <row r="1911">
          <cell r="A1911" t="str">
            <v>156.I</v>
          </cell>
          <cell r="B1911" t="str">
            <v xml:space="preserve">IEC &amp; Printing </v>
          </cell>
          <cell r="C1911">
            <v>0</v>
          </cell>
          <cell r="D1911">
            <v>0</v>
          </cell>
          <cell r="E1911">
            <v>0</v>
          </cell>
        </row>
        <row r="1912">
          <cell r="A1912" t="str">
            <v>156.J</v>
          </cell>
          <cell r="B1912" t="str">
            <v>Planning &amp; M&amp;E</v>
          </cell>
          <cell r="C1912">
            <v>0</v>
          </cell>
          <cell r="D1912">
            <v>123000</v>
          </cell>
          <cell r="E1912" t="str">
            <v>Without Budget</v>
          </cell>
        </row>
        <row r="1913">
          <cell r="A1913" t="str">
            <v>156.K</v>
          </cell>
          <cell r="B1913" t="str">
            <v>Surveillance, Research, Review, Evaluation (SRRE)</v>
          </cell>
          <cell r="C1913">
            <v>0</v>
          </cell>
          <cell r="D1913">
            <v>0</v>
          </cell>
          <cell r="E1913">
            <v>0</v>
          </cell>
        </row>
        <row r="1914">
          <cell r="A1914">
            <v>157</v>
          </cell>
          <cell r="B1914" t="str">
            <v>Blood collection and Transport Vans</v>
          </cell>
          <cell r="C1914">
            <v>0</v>
          </cell>
          <cell r="D1914">
            <v>0</v>
          </cell>
          <cell r="E1914">
            <v>0</v>
          </cell>
        </row>
        <row r="1915">
          <cell r="A1915" t="str">
            <v>157.A</v>
          </cell>
          <cell r="B1915" t="str">
            <v>DBT</v>
          </cell>
          <cell r="C1915">
            <v>0</v>
          </cell>
          <cell r="D1915">
            <v>0</v>
          </cell>
          <cell r="E1915">
            <v>0</v>
          </cell>
        </row>
        <row r="1916">
          <cell r="A1916" t="str">
            <v>157.B</v>
          </cell>
          <cell r="B1916" t="str">
            <v>Infrastructure - Civil works (I&amp;C)</v>
          </cell>
          <cell r="C1916">
            <v>0</v>
          </cell>
          <cell r="D1916">
            <v>0</v>
          </cell>
          <cell r="E1916">
            <v>0</v>
          </cell>
        </row>
        <row r="1917">
          <cell r="A1917" t="str">
            <v>157.C</v>
          </cell>
          <cell r="B1917" t="str">
            <v>Equipment (Including Furniture, Excluding Computers)</v>
          </cell>
          <cell r="C1917">
            <v>0</v>
          </cell>
          <cell r="D1917">
            <v>0</v>
          </cell>
          <cell r="E1917">
            <v>0</v>
          </cell>
        </row>
        <row r="1918">
          <cell r="A1918" t="str">
            <v>157.D</v>
          </cell>
          <cell r="B1918" t="str">
            <v xml:space="preserve">Drugs and supplies </v>
          </cell>
          <cell r="C1918">
            <v>0</v>
          </cell>
          <cell r="D1918">
            <v>0</v>
          </cell>
          <cell r="E1918">
            <v>0</v>
          </cell>
        </row>
        <row r="1919">
          <cell r="A1919" t="str">
            <v>157.E</v>
          </cell>
          <cell r="B1919" t="str">
            <v>Diagnostics (Consumables, PPP, Sample Transport)</v>
          </cell>
          <cell r="C1919">
            <v>0</v>
          </cell>
          <cell r="D1919">
            <v>0</v>
          </cell>
          <cell r="E1919">
            <v>0</v>
          </cell>
        </row>
        <row r="1920">
          <cell r="A1920" t="str">
            <v>157.F</v>
          </cell>
          <cell r="B1920" t="str">
            <v>Capacity building incl. training</v>
          </cell>
          <cell r="C1920">
            <v>0</v>
          </cell>
          <cell r="D1920">
            <v>0</v>
          </cell>
          <cell r="E1920">
            <v>0</v>
          </cell>
        </row>
        <row r="1921">
          <cell r="A1921" t="str">
            <v>157.G</v>
          </cell>
          <cell r="B1921" t="str">
            <v>ASHA incentives</v>
          </cell>
          <cell r="C1921">
            <v>0</v>
          </cell>
          <cell r="D1921">
            <v>0</v>
          </cell>
          <cell r="E1921">
            <v>0</v>
          </cell>
        </row>
        <row r="1922">
          <cell r="A1922" t="str">
            <v>157.H</v>
          </cell>
          <cell r="B1922" t="str">
            <v>Others including operating costs(OOC)</v>
          </cell>
          <cell r="C1922">
            <v>0</v>
          </cell>
          <cell r="D1922">
            <v>0</v>
          </cell>
          <cell r="E1922">
            <v>0</v>
          </cell>
        </row>
        <row r="1923">
          <cell r="A1923" t="str">
            <v>157.I</v>
          </cell>
          <cell r="B1923" t="str">
            <v xml:space="preserve">IEC &amp; Printing </v>
          </cell>
          <cell r="C1923">
            <v>0</v>
          </cell>
          <cell r="D1923">
            <v>0</v>
          </cell>
          <cell r="E1923">
            <v>0</v>
          </cell>
        </row>
        <row r="1924">
          <cell r="A1924" t="str">
            <v>157.J</v>
          </cell>
          <cell r="B1924" t="str">
            <v>Planning &amp; M&amp;E</v>
          </cell>
          <cell r="C1924">
            <v>0</v>
          </cell>
          <cell r="D1924">
            <v>0</v>
          </cell>
          <cell r="E1924">
            <v>0</v>
          </cell>
        </row>
        <row r="1925">
          <cell r="A1925" t="str">
            <v>157.K</v>
          </cell>
          <cell r="B1925" t="str">
            <v>Surveillance, Research, Review, Evaluation (SRRE)</v>
          </cell>
          <cell r="C1925">
            <v>0</v>
          </cell>
          <cell r="D1925">
            <v>0</v>
          </cell>
          <cell r="E1925">
            <v>0</v>
          </cell>
        </row>
        <row r="1926">
          <cell r="A1926">
            <v>158</v>
          </cell>
          <cell r="B1926" t="str">
            <v>Other  Blood Services &amp; Disorders Components</v>
          </cell>
          <cell r="C1926">
            <v>1070000</v>
          </cell>
          <cell r="D1926">
            <v>0</v>
          </cell>
          <cell r="E1926">
            <v>0</v>
          </cell>
        </row>
        <row r="1927">
          <cell r="A1927" t="str">
            <v>158.A</v>
          </cell>
          <cell r="B1927" t="str">
            <v>DBT</v>
          </cell>
          <cell r="C1927">
            <v>0</v>
          </cell>
          <cell r="D1927">
            <v>0</v>
          </cell>
          <cell r="E1927">
            <v>0</v>
          </cell>
        </row>
        <row r="1928">
          <cell r="A1928" t="str">
            <v>158.B</v>
          </cell>
          <cell r="B1928" t="str">
            <v>Infrastructure - Civil works (I&amp;C)</v>
          </cell>
          <cell r="C1928">
            <v>0</v>
          </cell>
          <cell r="D1928">
            <v>0</v>
          </cell>
          <cell r="E1928">
            <v>0</v>
          </cell>
        </row>
        <row r="1929">
          <cell r="A1929" t="str">
            <v>158.C</v>
          </cell>
          <cell r="B1929" t="str">
            <v>Equipment (Including Furniture, Excluding Computers)</v>
          </cell>
          <cell r="C1929">
            <v>0</v>
          </cell>
          <cell r="D1929">
            <v>0</v>
          </cell>
          <cell r="E1929">
            <v>0</v>
          </cell>
        </row>
        <row r="1930">
          <cell r="A1930" t="str">
            <v>158.D</v>
          </cell>
          <cell r="B1930" t="str">
            <v xml:space="preserve">Drugs and supplies </v>
          </cell>
          <cell r="C1930">
            <v>0</v>
          </cell>
          <cell r="D1930">
            <v>0</v>
          </cell>
          <cell r="E1930">
            <v>0</v>
          </cell>
        </row>
        <row r="1931">
          <cell r="A1931" t="str">
            <v>158.E</v>
          </cell>
          <cell r="B1931" t="str">
            <v>Diagnostics (Consumables, PPP, Sample Transport)</v>
          </cell>
          <cell r="C1931">
            <v>0</v>
          </cell>
          <cell r="D1931">
            <v>0</v>
          </cell>
          <cell r="E1931">
            <v>0</v>
          </cell>
        </row>
        <row r="1932">
          <cell r="A1932" t="str">
            <v>158.F</v>
          </cell>
          <cell r="B1932" t="str">
            <v>Capacity building incl. training</v>
          </cell>
          <cell r="C1932">
            <v>0</v>
          </cell>
          <cell r="D1932">
            <v>0</v>
          </cell>
          <cell r="E1932">
            <v>0</v>
          </cell>
        </row>
        <row r="1933">
          <cell r="A1933" t="str">
            <v>158.G</v>
          </cell>
          <cell r="B1933" t="str">
            <v>ASHA incentives</v>
          </cell>
          <cell r="C1933">
            <v>0</v>
          </cell>
          <cell r="D1933">
            <v>0</v>
          </cell>
          <cell r="E1933">
            <v>0</v>
          </cell>
        </row>
        <row r="1934">
          <cell r="A1934" t="str">
            <v>158.H</v>
          </cell>
          <cell r="B1934" t="str">
            <v>Others including operating costs(OOC)</v>
          </cell>
          <cell r="C1934">
            <v>1070000</v>
          </cell>
          <cell r="D1934">
            <v>0</v>
          </cell>
          <cell r="E1934">
            <v>0</v>
          </cell>
        </row>
        <row r="1935">
          <cell r="A1935" t="str">
            <v>158.I</v>
          </cell>
          <cell r="B1935" t="str">
            <v xml:space="preserve">IEC &amp; Printing </v>
          </cell>
          <cell r="C1935">
            <v>0</v>
          </cell>
          <cell r="D1935">
            <v>0</v>
          </cell>
          <cell r="E1935">
            <v>0</v>
          </cell>
        </row>
        <row r="1936">
          <cell r="A1936" t="str">
            <v>158.J</v>
          </cell>
          <cell r="B1936" t="str">
            <v>Planning &amp; M&amp;E</v>
          </cell>
          <cell r="C1936">
            <v>0</v>
          </cell>
          <cell r="D1936">
            <v>0</v>
          </cell>
          <cell r="E1936">
            <v>0</v>
          </cell>
        </row>
        <row r="1937">
          <cell r="A1937" t="str">
            <v>158.K</v>
          </cell>
          <cell r="B1937" t="str">
            <v>Surveillance, Research, Review, Evaluation (SRRE)</v>
          </cell>
          <cell r="C1937">
            <v>0</v>
          </cell>
          <cell r="D1937">
            <v>0</v>
          </cell>
          <cell r="E1937">
            <v>0</v>
          </cell>
        </row>
        <row r="1938">
          <cell r="A1938">
            <v>0</v>
          </cell>
          <cell r="B1938" t="str">
            <v>Community Engagement  (Excluding Planning &amp; M&amp;E)</v>
          </cell>
          <cell r="C1938">
            <v>3898048000</v>
          </cell>
          <cell r="D1938">
            <v>2661175880.4699998</v>
          </cell>
          <cell r="E1938">
            <v>0.6826944872074433</v>
          </cell>
        </row>
        <row r="1939">
          <cell r="A1939">
            <v>159</v>
          </cell>
          <cell r="B1939" t="str">
            <v>ASHA (including ASHA Certification and ASHA benefit package)</v>
          </cell>
          <cell r="C1939">
            <v>3619116000</v>
          </cell>
          <cell r="D1939">
            <v>2392396570</v>
          </cell>
          <cell r="E1939">
            <v>0.66104445671263368</v>
          </cell>
        </row>
        <row r="1940">
          <cell r="A1940" t="str">
            <v>159.A</v>
          </cell>
          <cell r="B1940" t="str">
            <v>DBT</v>
          </cell>
          <cell r="C1940">
            <v>0</v>
          </cell>
          <cell r="D1940">
            <v>0</v>
          </cell>
          <cell r="E1940">
            <v>0</v>
          </cell>
        </row>
        <row r="1941">
          <cell r="A1941" t="str">
            <v>159.B</v>
          </cell>
          <cell r="B1941" t="str">
            <v>Infrastructure - Civil works (I&amp;C)</v>
          </cell>
          <cell r="C1941">
            <v>0</v>
          </cell>
          <cell r="D1941">
            <v>0</v>
          </cell>
          <cell r="E1941">
            <v>0</v>
          </cell>
        </row>
        <row r="1942">
          <cell r="A1942" t="str">
            <v>159.C</v>
          </cell>
          <cell r="B1942" t="str">
            <v>Equipment (Including Furniture, Excluding Computers)</v>
          </cell>
          <cell r="C1942">
            <v>300000</v>
          </cell>
          <cell r="D1942">
            <v>0</v>
          </cell>
          <cell r="E1942">
            <v>0</v>
          </cell>
        </row>
        <row r="1943">
          <cell r="A1943" t="str">
            <v>159.D</v>
          </cell>
          <cell r="B1943" t="str">
            <v xml:space="preserve">Drugs and supplies </v>
          </cell>
          <cell r="C1943">
            <v>0</v>
          </cell>
          <cell r="D1943">
            <v>0</v>
          </cell>
          <cell r="E1943">
            <v>0</v>
          </cell>
        </row>
        <row r="1944">
          <cell r="A1944" t="str">
            <v>159.E</v>
          </cell>
          <cell r="B1944" t="str">
            <v>Diagnostics (Consumables, PPP, Sample Transport)</v>
          </cell>
          <cell r="C1944">
            <v>0</v>
          </cell>
          <cell r="D1944">
            <v>0</v>
          </cell>
          <cell r="E1944">
            <v>0</v>
          </cell>
        </row>
        <row r="1945">
          <cell r="A1945" t="str">
            <v>159.F</v>
          </cell>
          <cell r="B1945" t="str">
            <v>Capacity building incl. training</v>
          </cell>
          <cell r="C1945">
            <v>268466000</v>
          </cell>
          <cell r="D1945">
            <v>98597608</v>
          </cell>
          <cell r="E1945">
            <v>0.36726292342419525</v>
          </cell>
        </row>
        <row r="1946">
          <cell r="A1946" t="str">
            <v>159.G</v>
          </cell>
          <cell r="B1946" t="str">
            <v>ASHA incentives</v>
          </cell>
          <cell r="C1946">
            <v>2184000000</v>
          </cell>
          <cell r="D1946">
            <v>1555993357</v>
          </cell>
          <cell r="E1946">
            <v>0.71245117078754583</v>
          </cell>
        </row>
        <row r="1947">
          <cell r="A1947" t="str">
            <v>159.H</v>
          </cell>
          <cell r="B1947" t="str">
            <v>Others including operating costs(OOC)</v>
          </cell>
          <cell r="C1947">
            <v>1137778000</v>
          </cell>
          <cell r="D1947">
            <v>714892104</v>
          </cell>
          <cell r="E1947">
            <v>0.62832301556191106</v>
          </cell>
        </row>
        <row r="1948">
          <cell r="A1948" t="str">
            <v>159.I</v>
          </cell>
          <cell r="B1948" t="str">
            <v xml:space="preserve">IEC &amp; Printing </v>
          </cell>
          <cell r="C1948">
            <v>0</v>
          </cell>
          <cell r="D1948">
            <v>0</v>
          </cell>
          <cell r="E1948">
            <v>0</v>
          </cell>
        </row>
        <row r="1949">
          <cell r="A1949" t="str">
            <v>159.J</v>
          </cell>
          <cell r="B1949" t="str">
            <v>Planning &amp; M&amp;E</v>
          </cell>
          <cell r="C1949">
            <v>28572000</v>
          </cell>
          <cell r="D1949">
            <v>22913501</v>
          </cell>
          <cell r="E1949">
            <v>0.80195649587008255</v>
          </cell>
        </row>
        <row r="1950">
          <cell r="A1950" t="str">
            <v>159.K</v>
          </cell>
          <cell r="B1950" t="str">
            <v>Surveillance, Research, Review, Evaluation (SRRE)</v>
          </cell>
          <cell r="C1950">
            <v>0</v>
          </cell>
          <cell r="D1950">
            <v>0</v>
          </cell>
          <cell r="E1950">
            <v>0</v>
          </cell>
        </row>
        <row r="1951">
          <cell r="A1951">
            <v>160</v>
          </cell>
          <cell r="B1951" t="str">
            <v xml:space="preserve">VHSNC </v>
          </cell>
          <cell r="C1951">
            <v>8002000</v>
          </cell>
          <cell r="D1951">
            <v>240750</v>
          </cell>
          <cell r="E1951">
            <v>3.0086228442889277E-2</v>
          </cell>
        </row>
        <row r="1952">
          <cell r="A1952" t="str">
            <v>160.A</v>
          </cell>
          <cell r="B1952" t="str">
            <v>DBT</v>
          </cell>
          <cell r="C1952">
            <v>0</v>
          </cell>
          <cell r="D1952">
            <v>0</v>
          </cell>
          <cell r="E1952">
            <v>0</v>
          </cell>
        </row>
        <row r="1953">
          <cell r="A1953" t="str">
            <v>160.B</v>
          </cell>
          <cell r="B1953" t="str">
            <v>Infrastructure - Civil works (I&amp;C)</v>
          </cell>
          <cell r="C1953">
            <v>0</v>
          </cell>
          <cell r="D1953">
            <v>0</v>
          </cell>
          <cell r="E1953">
            <v>0</v>
          </cell>
        </row>
        <row r="1954">
          <cell r="A1954" t="str">
            <v>160.C</v>
          </cell>
          <cell r="B1954" t="str">
            <v>Equipment (Including Furniture, Excluding Computers)</v>
          </cell>
          <cell r="C1954">
            <v>0</v>
          </cell>
          <cell r="D1954">
            <v>0</v>
          </cell>
          <cell r="E1954">
            <v>0</v>
          </cell>
        </row>
        <row r="1955">
          <cell r="A1955" t="str">
            <v>160.D</v>
          </cell>
          <cell r="B1955" t="str">
            <v xml:space="preserve">Drugs and supplies </v>
          </cell>
          <cell r="C1955">
            <v>0</v>
          </cell>
          <cell r="D1955">
            <v>0</v>
          </cell>
          <cell r="E1955">
            <v>0</v>
          </cell>
        </row>
        <row r="1956">
          <cell r="A1956" t="str">
            <v>160.E</v>
          </cell>
          <cell r="B1956" t="str">
            <v>Diagnostics (Consumables, PPP, Sample Transport)</v>
          </cell>
          <cell r="C1956">
            <v>0</v>
          </cell>
          <cell r="D1956">
            <v>0</v>
          </cell>
          <cell r="E1956">
            <v>0</v>
          </cell>
        </row>
        <row r="1957">
          <cell r="A1957" t="str">
            <v>160.F</v>
          </cell>
          <cell r="B1957" t="str">
            <v>Capacity building incl. training</v>
          </cell>
          <cell r="C1957">
            <v>8002000</v>
          </cell>
          <cell r="D1957">
            <v>240750</v>
          </cell>
          <cell r="E1957">
            <v>3.0086228442889277E-2</v>
          </cell>
        </row>
        <row r="1958">
          <cell r="A1958" t="str">
            <v>160.G</v>
          </cell>
          <cell r="B1958" t="str">
            <v>ASHA incentives</v>
          </cell>
          <cell r="C1958">
            <v>0</v>
          </cell>
          <cell r="D1958">
            <v>0</v>
          </cell>
          <cell r="E1958">
            <v>0</v>
          </cell>
        </row>
        <row r="1959">
          <cell r="A1959" t="str">
            <v>160.H</v>
          </cell>
          <cell r="B1959" t="str">
            <v>Others including operating costs(OOC)</v>
          </cell>
          <cell r="C1959">
            <v>0</v>
          </cell>
          <cell r="D1959">
            <v>0</v>
          </cell>
          <cell r="E1959">
            <v>0</v>
          </cell>
        </row>
        <row r="1960">
          <cell r="A1960" t="str">
            <v>160.I</v>
          </cell>
          <cell r="B1960" t="str">
            <v xml:space="preserve">IEC &amp; Printing </v>
          </cell>
          <cell r="C1960">
            <v>0</v>
          </cell>
          <cell r="D1960">
            <v>0</v>
          </cell>
          <cell r="E1960">
            <v>0</v>
          </cell>
        </row>
        <row r="1961">
          <cell r="A1961" t="str">
            <v>160.J</v>
          </cell>
          <cell r="B1961" t="str">
            <v>Planning &amp; M&amp;E</v>
          </cell>
          <cell r="C1961">
            <v>0</v>
          </cell>
          <cell r="D1961">
            <v>0</v>
          </cell>
          <cell r="E1961">
            <v>0</v>
          </cell>
        </row>
        <row r="1962">
          <cell r="A1962" t="str">
            <v>160.K</v>
          </cell>
          <cell r="B1962" t="str">
            <v>Surveillance, Research, Review, Evaluation (SRRE)</v>
          </cell>
          <cell r="C1962">
            <v>0</v>
          </cell>
          <cell r="D1962">
            <v>0</v>
          </cell>
          <cell r="E1962">
            <v>0</v>
          </cell>
        </row>
        <row r="1963">
          <cell r="A1963">
            <v>161</v>
          </cell>
          <cell r="B1963" t="str">
            <v>JAS</v>
          </cell>
          <cell r="C1963">
            <v>261630000</v>
          </cell>
          <cell r="D1963">
            <v>162325494.47</v>
          </cell>
          <cell r="E1963">
            <v>0.620439148683255</v>
          </cell>
        </row>
        <row r="1964">
          <cell r="A1964" t="str">
            <v>161.A</v>
          </cell>
          <cell r="B1964" t="str">
            <v>DBT</v>
          </cell>
          <cell r="C1964">
            <v>0</v>
          </cell>
          <cell r="D1964">
            <v>0</v>
          </cell>
          <cell r="E1964">
            <v>0</v>
          </cell>
        </row>
        <row r="1965">
          <cell r="A1965" t="str">
            <v>161.B</v>
          </cell>
          <cell r="B1965" t="str">
            <v>Infrastructure - Civil works (I&amp;C)</v>
          </cell>
          <cell r="C1965">
            <v>0</v>
          </cell>
          <cell r="D1965">
            <v>0</v>
          </cell>
          <cell r="E1965">
            <v>0</v>
          </cell>
        </row>
        <row r="1966">
          <cell r="A1966" t="str">
            <v>161.C</v>
          </cell>
          <cell r="B1966" t="str">
            <v>Equipment (Including Furniture, Excluding Computers)</v>
          </cell>
          <cell r="C1966">
            <v>0</v>
          </cell>
          <cell r="D1966">
            <v>0</v>
          </cell>
          <cell r="E1966">
            <v>0</v>
          </cell>
        </row>
        <row r="1967">
          <cell r="A1967" t="str">
            <v>161.D</v>
          </cell>
          <cell r="B1967" t="str">
            <v xml:space="preserve">Drugs and supplies </v>
          </cell>
          <cell r="C1967">
            <v>0</v>
          </cell>
          <cell r="D1967">
            <v>0</v>
          </cell>
          <cell r="E1967">
            <v>0</v>
          </cell>
        </row>
        <row r="1968">
          <cell r="A1968" t="str">
            <v>161.E</v>
          </cell>
          <cell r="B1968" t="str">
            <v>Diagnostics (Consumables, PPP, Sample Transport)</v>
          </cell>
          <cell r="C1968">
            <v>0</v>
          </cell>
          <cell r="D1968">
            <v>0</v>
          </cell>
          <cell r="E1968">
            <v>0</v>
          </cell>
        </row>
        <row r="1969">
          <cell r="A1969" t="str">
            <v>161.F</v>
          </cell>
          <cell r="B1969" t="str">
            <v>Capacity building incl. training</v>
          </cell>
          <cell r="C1969">
            <v>0</v>
          </cell>
          <cell r="D1969">
            <v>0</v>
          </cell>
          <cell r="E1969">
            <v>0</v>
          </cell>
        </row>
        <row r="1970">
          <cell r="A1970" t="str">
            <v>161.G</v>
          </cell>
          <cell r="B1970" t="str">
            <v>ASHA incentives</v>
          </cell>
          <cell r="C1970">
            <v>0</v>
          </cell>
          <cell r="D1970">
            <v>0</v>
          </cell>
          <cell r="E1970">
            <v>0</v>
          </cell>
        </row>
        <row r="1971">
          <cell r="A1971" t="str">
            <v>161.H</v>
          </cell>
          <cell r="B1971" t="str">
            <v>Others including operating costs(OOC)</v>
          </cell>
          <cell r="C1971">
            <v>261630000</v>
          </cell>
          <cell r="D1971">
            <v>162325494.47</v>
          </cell>
          <cell r="E1971">
            <v>0.620439148683255</v>
          </cell>
        </row>
        <row r="1972">
          <cell r="A1972" t="str">
            <v>161.I</v>
          </cell>
          <cell r="B1972" t="str">
            <v xml:space="preserve">IEC &amp; Printing </v>
          </cell>
          <cell r="C1972">
            <v>0</v>
          </cell>
          <cell r="D1972">
            <v>0</v>
          </cell>
          <cell r="E1972">
            <v>0</v>
          </cell>
        </row>
        <row r="1973">
          <cell r="A1973" t="str">
            <v>161.J</v>
          </cell>
          <cell r="B1973" t="str">
            <v>Planning &amp; M&amp;E</v>
          </cell>
          <cell r="C1973">
            <v>0</v>
          </cell>
          <cell r="D1973">
            <v>0</v>
          </cell>
          <cell r="E1973">
            <v>0</v>
          </cell>
        </row>
        <row r="1974">
          <cell r="A1974" t="str">
            <v>161.K</v>
          </cell>
          <cell r="B1974" t="str">
            <v>Surveillance, Research, Review, Evaluation (SRRE)</v>
          </cell>
          <cell r="C1974">
            <v>0</v>
          </cell>
          <cell r="D1974">
            <v>0</v>
          </cell>
          <cell r="E1974">
            <v>0</v>
          </cell>
        </row>
        <row r="1975">
          <cell r="A1975">
            <v>162</v>
          </cell>
          <cell r="B1975" t="str">
            <v xml:space="preserve">RKS </v>
          </cell>
          <cell r="C1975">
            <v>0</v>
          </cell>
          <cell r="D1975">
            <v>0</v>
          </cell>
          <cell r="E1975">
            <v>0</v>
          </cell>
        </row>
        <row r="1976">
          <cell r="A1976" t="str">
            <v>162.A</v>
          </cell>
          <cell r="B1976" t="str">
            <v>DBT</v>
          </cell>
          <cell r="C1976">
            <v>0</v>
          </cell>
          <cell r="D1976">
            <v>0</v>
          </cell>
          <cell r="E1976">
            <v>0</v>
          </cell>
        </row>
        <row r="1977">
          <cell r="A1977" t="str">
            <v>162.B</v>
          </cell>
          <cell r="B1977" t="str">
            <v>Infrastructure - Civil works (I&amp;C)</v>
          </cell>
          <cell r="C1977">
            <v>0</v>
          </cell>
          <cell r="D1977">
            <v>0</v>
          </cell>
          <cell r="E1977">
            <v>0</v>
          </cell>
        </row>
        <row r="1978">
          <cell r="A1978" t="str">
            <v>162.C</v>
          </cell>
          <cell r="B1978" t="str">
            <v>Equipment (Including Furniture, Excluding Computers)</v>
          </cell>
          <cell r="C1978">
            <v>0</v>
          </cell>
          <cell r="D1978">
            <v>0</v>
          </cell>
          <cell r="E1978">
            <v>0</v>
          </cell>
        </row>
        <row r="1979">
          <cell r="A1979" t="str">
            <v>162.D</v>
          </cell>
          <cell r="B1979" t="str">
            <v xml:space="preserve">Drugs and supplies </v>
          </cell>
          <cell r="C1979">
            <v>0</v>
          </cell>
          <cell r="D1979">
            <v>0</v>
          </cell>
          <cell r="E1979">
            <v>0</v>
          </cell>
        </row>
        <row r="1980">
          <cell r="A1980" t="str">
            <v>162.E</v>
          </cell>
          <cell r="B1980" t="str">
            <v>Diagnostics (Consumables, PPP, Sample Transport)</v>
          </cell>
          <cell r="C1980">
            <v>0</v>
          </cell>
          <cell r="D1980">
            <v>0</v>
          </cell>
          <cell r="E1980">
            <v>0</v>
          </cell>
        </row>
        <row r="1981">
          <cell r="A1981" t="str">
            <v>162.F</v>
          </cell>
          <cell r="B1981" t="str">
            <v>Capacity building incl. training</v>
          </cell>
          <cell r="C1981">
            <v>0</v>
          </cell>
          <cell r="D1981">
            <v>0</v>
          </cell>
          <cell r="E1981">
            <v>0</v>
          </cell>
        </row>
        <row r="1982">
          <cell r="A1982" t="str">
            <v>162.G</v>
          </cell>
          <cell r="B1982" t="str">
            <v>ASHA incentives</v>
          </cell>
          <cell r="C1982">
            <v>0</v>
          </cell>
          <cell r="D1982">
            <v>0</v>
          </cell>
          <cell r="E1982">
            <v>0</v>
          </cell>
        </row>
        <row r="1983">
          <cell r="A1983" t="str">
            <v>162.H</v>
          </cell>
          <cell r="B1983" t="str">
            <v>Others including operating costs(OOC)</v>
          </cell>
          <cell r="C1983">
            <v>0</v>
          </cell>
          <cell r="D1983">
            <v>0</v>
          </cell>
          <cell r="E1983">
            <v>0</v>
          </cell>
        </row>
        <row r="1984">
          <cell r="A1984" t="str">
            <v>162.I</v>
          </cell>
          <cell r="B1984" t="str">
            <v xml:space="preserve">IEC &amp; Printing </v>
          </cell>
          <cell r="C1984">
            <v>0</v>
          </cell>
          <cell r="D1984">
            <v>0</v>
          </cell>
          <cell r="E1984">
            <v>0</v>
          </cell>
        </row>
        <row r="1985">
          <cell r="A1985" t="str">
            <v>162.J</v>
          </cell>
          <cell r="B1985" t="str">
            <v>Planning &amp; M&amp;E</v>
          </cell>
          <cell r="C1985">
            <v>0</v>
          </cell>
          <cell r="D1985">
            <v>0</v>
          </cell>
          <cell r="E1985">
            <v>0</v>
          </cell>
        </row>
        <row r="1986">
          <cell r="A1986" t="str">
            <v>162.K</v>
          </cell>
          <cell r="B1986" t="str">
            <v>Surveillance, Research, Review, Evaluation (SRRE)</v>
          </cell>
          <cell r="C1986">
            <v>0</v>
          </cell>
          <cell r="D1986">
            <v>0</v>
          </cell>
          <cell r="E1986">
            <v>0</v>
          </cell>
        </row>
        <row r="1987">
          <cell r="A1987">
            <v>163</v>
          </cell>
          <cell r="B1987" t="str">
            <v>Other Community Engagements Components</v>
          </cell>
          <cell r="C1987">
            <v>9300000</v>
          </cell>
          <cell r="D1987">
            <v>106213066</v>
          </cell>
          <cell r="E1987">
            <v>11.420759784946236</v>
          </cell>
        </row>
        <row r="1988">
          <cell r="A1988" t="str">
            <v>163.A</v>
          </cell>
          <cell r="B1988" t="str">
            <v>DBT</v>
          </cell>
          <cell r="C1988">
            <v>0</v>
          </cell>
          <cell r="D1988">
            <v>0</v>
          </cell>
          <cell r="E1988">
            <v>0</v>
          </cell>
        </row>
        <row r="1989">
          <cell r="A1989" t="str">
            <v>163.B</v>
          </cell>
          <cell r="B1989" t="str">
            <v>Infrastructure - Civil works (I&amp;C)</v>
          </cell>
          <cell r="C1989">
            <v>0</v>
          </cell>
          <cell r="D1989">
            <v>0</v>
          </cell>
          <cell r="E1989">
            <v>0</v>
          </cell>
        </row>
        <row r="1990">
          <cell r="A1990" t="str">
            <v>163.C</v>
          </cell>
          <cell r="B1990" t="str">
            <v>Equipment (Including Furniture, Excluding Computers)</v>
          </cell>
          <cell r="C1990">
            <v>0</v>
          </cell>
          <cell r="D1990">
            <v>101229783</v>
          </cell>
          <cell r="E1990" t="str">
            <v>Without Budget</v>
          </cell>
        </row>
        <row r="1991">
          <cell r="A1991" t="str">
            <v>163.D</v>
          </cell>
          <cell r="B1991" t="str">
            <v xml:space="preserve">Drugs and supplies </v>
          </cell>
          <cell r="C1991">
            <v>0</v>
          </cell>
          <cell r="D1991">
            <v>0</v>
          </cell>
          <cell r="E1991">
            <v>0</v>
          </cell>
        </row>
        <row r="1992">
          <cell r="A1992" t="str">
            <v>163.E</v>
          </cell>
          <cell r="B1992" t="str">
            <v>Diagnostics (Consumables, PPP, Sample Transport)</v>
          </cell>
          <cell r="C1992">
            <v>0</v>
          </cell>
          <cell r="D1992">
            <v>0</v>
          </cell>
          <cell r="E1992">
            <v>0</v>
          </cell>
        </row>
        <row r="1993">
          <cell r="A1993" t="str">
            <v>163.F</v>
          </cell>
          <cell r="B1993" t="str">
            <v>Capacity building incl. training</v>
          </cell>
          <cell r="C1993">
            <v>0</v>
          </cell>
          <cell r="D1993">
            <v>0</v>
          </cell>
          <cell r="E1993">
            <v>0</v>
          </cell>
        </row>
        <row r="1994">
          <cell r="A1994" t="str">
            <v>163.G</v>
          </cell>
          <cell r="B1994" t="str">
            <v>ASHA incentives</v>
          </cell>
          <cell r="C1994">
            <v>0</v>
          </cell>
          <cell r="D1994">
            <v>0</v>
          </cell>
          <cell r="E1994">
            <v>0</v>
          </cell>
        </row>
        <row r="1995">
          <cell r="A1995" t="str">
            <v>163.H</v>
          </cell>
          <cell r="B1995" t="str">
            <v>Others including operating costs(OOC)</v>
          </cell>
          <cell r="C1995">
            <v>0</v>
          </cell>
          <cell r="D1995">
            <v>0</v>
          </cell>
          <cell r="E1995">
            <v>0</v>
          </cell>
        </row>
        <row r="1996">
          <cell r="A1996" t="str">
            <v>163.I</v>
          </cell>
          <cell r="B1996" t="str">
            <v xml:space="preserve">IEC &amp; Printing </v>
          </cell>
          <cell r="C1996">
            <v>9300000</v>
          </cell>
          <cell r="D1996">
            <v>4983283</v>
          </cell>
          <cell r="E1996">
            <v>0.53583688172043009</v>
          </cell>
        </row>
        <row r="1997">
          <cell r="A1997" t="str">
            <v>163.J</v>
          </cell>
          <cell r="B1997" t="str">
            <v>Planning &amp; M&amp;E</v>
          </cell>
          <cell r="C1997">
            <v>0</v>
          </cell>
          <cell r="D1997">
            <v>0</v>
          </cell>
          <cell r="E1997">
            <v>0</v>
          </cell>
        </row>
        <row r="1998">
          <cell r="A1998" t="str">
            <v>163.K</v>
          </cell>
          <cell r="B1998" t="str">
            <v>Surveillance, Research, Review, Evaluation (SRRE)</v>
          </cell>
          <cell r="C1998">
            <v>0</v>
          </cell>
          <cell r="D1998">
            <v>0</v>
          </cell>
          <cell r="E1998">
            <v>0</v>
          </cell>
        </row>
        <row r="1999">
          <cell r="A1999">
            <v>0</v>
          </cell>
          <cell r="B1999" t="str">
            <v>Public Health Institutions as per IPHS norms (Excluding Planning &amp; M&amp;E)</v>
          </cell>
          <cell r="C1999">
            <v>1210900000</v>
          </cell>
          <cell r="D1999">
            <v>7372968565</v>
          </cell>
          <cell r="E1999">
            <v>6.0888335659426875</v>
          </cell>
        </row>
        <row r="2000">
          <cell r="A2000">
            <v>164</v>
          </cell>
          <cell r="B2000" t="str">
            <v>District Hospitals</v>
          </cell>
          <cell r="C2000">
            <v>421325000</v>
          </cell>
          <cell r="D2000">
            <v>1861784185</v>
          </cell>
          <cell r="E2000">
            <v>4.4188789770367292</v>
          </cell>
        </row>
        <row r="2001">
          <cell r="A2001" t="str">
            <v>164.A</v>
          </cell>
          <cell r="B2001" t="str">
            <v>DBT</v>
          </cell>
          <cell r="C2001">
            <v>0</v>
          </cell>
          <cell r="D2001">
            <v>0</v>
          </cell>
          <cell r="E2001">
            <v>0</v>
          </cell>
        </row>
        <row r="2002">
          <cell r="A2002" t="str">
            <v>164.B</v>
          </cell>
          <cell r="B2002" t="str">
            <v>Infrastructure - Civil works (I&amp;C)</v>
          </cell>
          <cell r="C2002">
            <v>219500000</v>
          </cell>
          <cell r="D2002">
            <v>1810000000</v>
          </cell>
          <cell r="E2002">
            <v>8.2460136674259683</v>
          </cell>
        </row>
        <row r="2003">
          <cell r="A2003" t="str">
            <v>164.C</v>
          </cell>
          <cell r="B2003" t="str">
            <v>Equipment (Including Furniture, Excluding Computers)</v>
          </cell>
          <cell r="C2003">
            <v>201825000</v>
          </cell>
          <cell r="D2003">
            <v>51784185</v>
          </cell>
          <cell r="E2003">
            <v>0.2565796358231141</v>
          </cell>
        </row>
        <row r="2004">
          <cell r="A2004" t="str">
            <v>164.D</v>
          </cell>
          <cell r="B2004" t="str">
            <v xml:space="preserve">Drugs and supplies </v>
          </cell>
          <cell r="C2004">
            <v>0</v>
          </cell>
          <cell r="D2004">
            <v>0</v>
          </cell>
          <cell r="E2004">
            <v>0</v>
          </cell>
        </row>
        <row r="2005">
          <cell r="A2005" t="str">
            <v>164.E</v>
          </cell>
          <cell r="B2005" t="str">
            <v>Diagnostics (Consumables, PPP, Sample Transport)</v>
          </cell>
          <cell r="C2005">
            <v>0</v>
          </cell>
          <cell r="D2005">
            <v>0</v>
          </cell>
          <cell r="E2005">
            <v>0</v>
          </cell>
        </row>
        <row r="2006">
          <cell r="A2006" t="str">
            <v>164.F</v>
          </cell>
          <cell r="B2006" t="str">
            <v>Capacity building incl. training</v>
          </cell>
          <cell r="C2006">
            <v>0</v>
          </cell>
          <cell r="D2006">
            <v>0</v>
          </cell>
          <cell r="E2006">
            <v>0</v>
          </cell>
        </row>
        <row r="2007">
          <cell r="A2007" t="str">
            <v>164.G</v>
          </cell>
          <cell r="B2007" t="str">
            <v>ASHA incentives</v>
          </cell>
          <cell r="C2007">
            <v>0</v>
          </cell>
          <cell r="D2007">
            <v>0</v>
          </cell>
          <cell r="E2007">
            <v>0</v>
          </cell>
        </row>
        <row r="2008">
          <cell r="A2008" t="str">
            <v>164.H</v>
          </cell>
          <cell r="B2008" t="str">
            <v>Others including operating costs(OOC)</v>
          </cell>
          <cell r="C2008">
            <v>0</v>
          </cell>
          <cell r="D2008">
            <v>0</v>
          </cell>
          <cell r="E2008">
            <v>0</v>
          </cell>
        </row>
        <row r="2009">
          <cell r="A2009" t="str">
            <v>164.I</v>
          </cell>
          <cell r="B2009" t="str">
            <v xml:space="preserve">IEC &amp; Printing </v>
          </cell>
          <cell r="C2009">
            <v>0</v>
          </cell>
          <cell r="D2009">
            <v>0</v>
          </cell>
          <cell r="E2009">
            <v>0</v>
          </cell>
        </row>
        <row r="2010">
          <cell r="A2010" t="str">
            <v>164.J</v>
          </cell>
          <cell r="B2010" t="str">
            <v>Planning &amp; M&amp;E</v>
          </cell>
          <cell r="C2010">
            <v>0</v>
          </cell>
          <cell r="D2010">
            <v>0</v>
          </cell>
          <cell r="E2010">
            <v>0</v>
          </cell>
        </row>
        <row r="2011">
          <cell r="A2011" t="str">
            <v>164.K</v>
          </cell>
          <cell r="B2011" t="str">
            <v>Surveillance, Research, Review, Evaluation (SRRE)</v>
          </cell>
          <cell r="C2011">
            <v>0</v>
          </cell>
          <cell r="D2011">
            <v>0</v>
          </cell>
          <cell r="E2011">
            <v>0</v>
          </cell>
        </row>
        <row r="2012">
          <cell r="A2012">
            <v>165</v>
          </cell>
          <cell r="B2012" t="str">
            <v>Sub-District Hospitals</v>
          </cell>
          <cell r="C2012">
            <v>75825000</v>
          </cell>
          <cell r="D2012">
            <v>143850000</v>
          </cell>
          <cell r="E2012">
            <v>1.8971315529179031</v>
          </cell>
        </row>
        <row r="2013">
          <cell r="A2013" t="str">
            <v>165.A</v>
          </cell>
          <cell r="B2013" t="str">
            <v>DBT</v>
          </cell>
          <cell r="C2013">
            <v>0</v>
          </cell>
          <cell r="D2013">
            <v>0</v>
          </cell>
          <cell r="E2013">
            <v>0</v>
          </cell>
        </row>
        <row r="2014">
          <cell r="A2014" t="str">
            <v>165.B</v>
          </cell>
          <cell r="B2014" t="str">
            <v>Infrastructure - Civil works (I&amp;C)</v>
          </cell>
          <cell r="C2014">
            <v>0</v>
          </cell>
          <cell r="D2014">
            <v>0</v>
          </cell>
          <cell r="E2014">
            <v>0</v>
          </cell>
        </row>
        <row r="2015">
          <cell r="A2015" t="str">
            <v>165.C</v>
          </cell>
          <cell r="B2015" t="str">
            <v>Equipment (Including Furniture, Excluding Computers)</v>
          </cell>
          <cell r="C2015">
            <v>75825000</v>
          </cell>
          <cell r="D2015">
            <v>143850000</v>
          </cell>
          <cell r="E2015">
            <v>1.8971315529179031</v>
          </cell>
        </row>
        <row r="2016">
          <cell r="A2016" t="str">
            <v>165.D</v>
          </cell>
          <cell r="B2016" t="str">
            <v xml:space="preserve">Drugs and supplies </v>
          </cell>
          <cell r="C2016">
            <v>0</v>
          </cell>
          <cell r="D2016">
            <v>0</v>
          </cell>
          <cell r="E2016">
            <v>0</v>
          </cell>
        </row>
        <row r="2017">
          <cell r="A2017" t="str">
            <v>165.E</v>
          </cell>
          <cell r="B2017" t="str">
            <v>Diagnostics (Consumables, PPP, Sample Transport)</v>
          </cell>
          <cell r="C2017">
            <v>0</v>
          </cell>
          <cell r="D2017">
            <v>0</v>
          </cell>
          <cell r="E2017">
            <v>0</v>
          </cell>
        </row>
        <row r="2018">
          <cell r="A2018" t="str">
            <v>165.F</v>
          </cell>
          <cell r="B2018" t="str">
            <v>Capacity building incl. training</v>
          </cell>
          <cell r="C2018">
            <v>0</v>
          </cell>
          <cell r="D2018">
            <v>0</v>
          </cell>
          <cell r="E2018">
            <v>0</v>
          </cell>
        </row>
        <row r="2019">
          <cell r="A2019" t="str">
            <v>165.G</v>
          </cell>
          <cell r="B2019" t="str">
            <v>ASHA incentives</v>
          </cell>
          <cell r="C2019">
            <v>0</v>
          </cell>
          <cell r="D2019">
            <v>0</v>
          </cell>
          <cell r="E2019">
            <v>0</v>
          </cell>
        </row>
        <row r="2020">
          <cell r="A2020" t="str">
            <v>165.H</v>
          </cell>
          <cell r="B2020" t="str">
            <v>Others including operating costs(OOC)</v>
          </cell>
          <cell r="C2020">
            <v>0</v>
          </cell>
          <cell r="D2020">
            <v>0</v>
          </cell>
          <cell r="E2020">
            <v>0</v>
          </cell>
        </row>
        <row r="2021">
          <cell r="A2021" t="str">
            <v>165.I</v>
          </cell>
          <cell r="B2021" t="str">
            <v xml:space="preserve">IEC &amp; Printing </v>
          </cell>
          <cell r="C2021">
            <v>0</v>
          </cell>
          <cell r="D2021">
            <v>0</v>
          </cell>
          <cell r="E2021">
            <v>0</v>
          </cell>
        </row>
        <row r="2022">
          <cell r="A2022" t="str">
            <v>165.J</v>
          </cell>
          <cell r="B2022" t="str">
            <v>Planning &amp; M&amp;E</v>
          </cell>
          <cell r="C2022">
            <v>0</v>
          </cell>
          <cell r="D2022">
            <v>0</v>
          </cell>
          <cell r="E2022">
            <v>0</v>
          </cell>
        </row>
        <row r="2023">
          <cell r="A2023" t="str">
            <v>165.K</v>
          </cell>
          <cell r="B2023" t="str">
            <v>Surveillance, Research, Review, Evaluation (SRRE)</v>
          </cell>
          <cell r="C2023">
            <v>0</v>
          </cell>
          <cell r="D2023">
            <v>0</v>
          </cell>
          <cell r="E2023">
            <v>0</v>
          </cell>
        </row>
        <row r="2024">
          <cell r="A2024">
            <v>166</v>
          </cell>
          <cell r="B2024" t="str">
            <v>Community Health Centers</v>
          </cell>
          <cell r="C2024">
            <v>207250000</v>
          </cell>
          <cell r="D2024">
            <v>5308212019</v>
          </cell>
          <cell r="E2024">
            <v>25.612603227985524</v>
          </cell>
        </row>
        <row r="2025">
          <cell r="A2025" t="str">
            <v>166.A</v>
          </cell>
          <cell r="B2025" t="str">
            <v>DBT</v>
          </cell>
          <cell r="C2025">
            <v>0</v>
          </cell>
          <cell r="D2025">
            <v>0</v>
          </cell>
          <cell r="E2025">
            <v>0</v>
          </cell>
        </row>
        <row r="2026">
          <cell r="A2026" t="str">
            <v>166.B</v>
          </cell>
          <cell r="B2026" t="str">
            <v>Infrastructure - Civil works (I&amp;C)</v>
          </cell>
          <cell r="C2026">
            <v>63400000</v>
          </cell>
          <cell r="D2026">
            <v>4621366993</v>
          </cell>
          <cell r="E2026">
            <v>72.892223864353312</v>
          </cell>
        </row>
        <row r="2027">
          <cell r="A2027" t="str">
            <v>166.C</v>
          </cell>
          <cell r="B2027" t="str">
            <v>Equipment (Including Furniture, Excluding Computers)</v>
          </cell>
          <cell r="C2027">
            <v>143850000</v>
          </cell>
          <cell r="D2027">
            <v>686845026</v>
          </cell>
          <cell r="E2027">
            <v>4.7747308029197084</v>
          </cell>
        </row>
        <row r="2028">
          <cell r="A2028" t="str">
            <v>166.D</v>
          </cell>
          <cell r="B2028" t="str">
            <v xml:space="preserve">Drugs and supplies </v>
          </cell>
          <cell r="C2028">
            <v>0</v>
          </cell>
          <cell r="D2028">
            <v>0</v>
          </cell>
          <cell r="E2028">
            <v>0</v>
          </cell>
        </row>
        <row r="2029">
          <cell r="A2029" t="str">
            <v>166.E</v>
          </cell>
          <cell r="B2029" t="str">
            <v>Diagnostics (Consumables, PPP, Sample Transport)</v>
          </cell>
          <cell r="C2029">
            <v>0</v>
          </cell>
          <cell r="D2029">
            <v>0</v>
          </cell>
          <cell r="E2029">
            <v>0</v>
          </cell>
        </row>
        <row r="2030">
          <cell r="A2030" t="str">
            <v>166.F</v>
          </cell>
          <cell r="B2030" t="str">
            <v>Capacity building incl. training</v>
          </cell>
          <cell r="C2030">
            <v>0</v>
          </cell>
          <cell r="D2030">
            <v>0</v>
          </cell>
          <cell r="E2030">
            <v>0</v>
          </cell>
        </row>
        <row r="2031">
          <cell r="A2031" t="str">
            <v>166.G</v>
          </cell>
          <cell r="B2031" t="str">
            <v>ASHA incentives</v>
          </cell>
          <cell r="C2031">
            <v>0</v>
          </cell>
          <cell r="D2031">
            <v>0</v>
          </cell>
          <cell r="E2031">
            <v>0</v>
          </cell>
        </row>
        <row r="2032">
          <cell r="A2032" t="str">
            <v>166.H</v>
          </cell>
          <cell r="B2032" t="str">
            <v>Others including operating costs(OOC)</v>
          </cell>
          <cell r="C2032">
            <v>0</v>
          </cell>
          <cell r="D2032">
            <v>0</v>
          </cell>
          <cell r="E2032">
            <v>0</v>
          </cell>
        </row>
        <row r="2033">
          <cell r="A2033" t="str">
            <v>166.I</v>
          </cell>
          <cell r="B2033" t="str">
            <v xml:space="preserve">IEC &amp; Printing </v>
          </cell>
          <cell r="C2033">
            <v>0</v>
          </cell>
          <cell r="D2033">
            <v>0</v>
          </cell>
          <cell r="E2033">
            <v>0</v>
          </cell>
        </row>
        <row r="2034">
          <cell r="A2034" t="str">
            <v>166.J</v>
          </cell>
          <cell r="B2034" t="str">
            <v>Planning &amp; M&amp;E</v>
          </cell>
          <cell r="C2034">
            <v>0</v>
          </cell>
          <cell r="D2034">
            <v>0</v>
          </cell>
          <cell r="E2034">
            <v>0</v>
          </cell>
        </row>
        <row r="2035">
          <cell r="A2035" t="str">
            <v>166.K</v>
          </cell>
          <cell r="B2035" t="str">
            <v>Surveillance, Research, Review, Evaluation (SRRE)</v>
          </cell>
          <cell r="C2035">
            <v>0</v>
          </cell>
          <cell r="D2035">
            <v>0</v>
          </cell>
          <cell r="E2035">
            <v>0</v>
          </cell>
        </row>
        <row r="2036">
          <cell r="A2036">
            <v>167</v>
          </cell>
          <cell r="B2036" t="str">
            <v>Primary Health Centers</v>
          </cell>
          <cell r="C2036">
            <v>13200000</v>
          </cell>
          <cell r="D2036">
            <v>0</v>
          </cell>
          <cell r="E2036">
            <v>0</v>
          </cell>
        </row>
        <row r="2037">
          <cell r="A2037" t="str">
            <v>167.A</v>
          </cell>
          <cell r="B2037" t="str">
            <v>DBT</v>
          </cell>
          <cell r="C2037">
            <v>0</v>
          </cell>
          <cell r="D2037">
            <v>0</v>
          </cell>
          <cell r="E2037">
            <v>0</v>
          </cell>
        </row>
        <row r="2038">
          <cell r="A2038" t="str">
            <v>167.B</v>
          </cell>
          <cell r="B2038" t="str">
            <v>Infrastructure - Civil works (I&amp;C)</v>
          </cell>
          <cell r="C2038">
            <v>13200000</v>
          </cell>
          <cell r="D2038">
            <v>0</v>
          </cell>
          <cell r="E2038">
            <v>0</v>
          </cell>
        </row>
        <row r="2039">
          <cell r="A2039" t="str">
            <v>167.C</v>
          </cell>
          <cell r="B2039" t="str">
            <v>Equipment (Including Furniture, Excluding Computers)</v>
          </cell>
          <cell r="C2039">
            <v>0</v>
          </cell>
          <cell r="D2039">
            <v>0</v>
          </cell>
          <cell r="E2039">
            <v>0</v>
          </cell>
        </row>
        <row r="2040">
          <cell r="A2040" t="str">
            <v>167.D</v>
          </cell>
          <cell r="B2040" t="str">
            <v xml:space="preserve">Drugs and supplies </v>
          </cell>
          <cell r="C2040">
            <v>0</v>
          </cell>
          <cell r="D2040">
            <v>0</v>
          </cell>
          <cell r="E2040">
            <v>0</v>
          </cell>
        </row>
        <row r="2041">
          <cell r="A2041" t="str">
            <v>167.E</v>
          </cell>
          <cell r="B2041" t="str">
            <v>Diagnostics (Consumables, PPP, Sample Transport)</v>
          </cell>
          <cell r="C2041">
            <v>0</v>
          </cell>
          <cell r="D2041">
            <v>0</v>
          </cell>
          <cell r="E2041">
            <v>0</v>
          </cell>
        </row>
        <row r="2042">
          <cell r="A2042" t="str">
            <v>167.F</v>
          </cell>
          <cell r="B2042" t="str">
            <v>Capacity building incl. training</v>
          </cell>
          <cell r="C2042">
            <v>0</v>
          </cell>
          <cell r="D2042">
            <v>0</v>
          </cell>
          <cell r="E2042">
            <v>0</v>
          </cell>
        </row>
        <row r="2043">
          <cell r="A2043" t="str">
            <v>167.G</v>
          </cell>
          <cell r="B2043" t="str">
            <v>ASHA incentives</v>
          </cell>
          <cell r="C2043">
            <v>0</v>
          </cell>
          <cell r="D2043">
            <v>0</v>
          </cell>
          <cell r="E2043">
            <v>0</v>
          </cell>
        </row>
        <row r="2044">
          <cell r="A2044" t="str">
            <v>167.H</v>
          </cell>
          <cell r="B2044" t="str">
            <v>Others including operating costs(OOC)</v>
          </cell>
          <cell r="C2044">
            <v>0</v>
          </cell>
          <cell r="D2044">
            <v>0</v>
          </cell>
          <cell r="E2044">
            <v>0</v>
          </cell>
        </row>
        <row r="2045">
          <cell r="A2045" t="str">
            <v>167.I</v>
          </cell>
          <cell r="B2045" t="str">
            <v xml:space="preserve">IEC &amp; Printing </v>
          </cell>
          <cell r="C2045">
            <v>0</v>
          </cell>
          <cell r="D2045">
            <v>0</v>
          </cell>
          <cell r="E2045">
            <v>0</v>
          </cell>
        </row>
        <row r="2046">
          <cell r="A2046" t="str">
            <v>167.J</v>
          </cell>
          <cell r="B2046" t="str">
            <v>Planning &amp; M&amp;E</v>
          </cell>
          <cell r="C2046">
            <v>0</v>
          </cell>
          <cell r="D2046">
            <v>0</v>
          </cell>
          <cell r="E2046">
            <v>0</v>
          </cell>
        </row>
        <row r="2047">
          <cell r="A2047" t="str">
            <v>167.K</v>
          </cell>
          <cell r="B2047" t="str">
            <v>Surveillance, Research, Review, Evaluation (SRRE)</v>
          </cell>
          <cell r="C2047">
            <v>0</v>
          </cell>
          <cell r="D2047">
            <v>0</v>
          </cell>
          <cell r="E2047">
            <v>0</v>
          </cell>
        </row>
        <row r="2048">
          <cell r="A2048">
            <v>168</v>
          </cell>
          <cell r="B2048" t="str">
            <v>Sub-Health Centers</v>
          </cell>
          <cell r="C2048">
            <v>208300000</v>
          </cell>
          <cell r="D2048">
            <v>15809208</v>
          </cell>
          <cell r="E2048">
            <v>7.5896341814690349E-2</v>
          </cell>
        </row>
        <row r="2049">
          <cell r="A2049" t="str">
            <v>168.A</v>
          </cell>
          <cell r="B2049" t="str">
            <v>DBT</v>
          </cell>
          <cell r="C2049">
            <v>0</v>
          </cell>
          <cell r="D2049">
            <v>0</v>
          </cell>
          <cell r="E2049">
            <v>0</v>
          </cell>
        </row>
        <row r="2050">
          <cell r="A2050" t="str">
            <v>168.B</v>
          </cell>
          <cell r="B2050" t="str">
            <v>Infrastructure - Civil works (I&amp;C)</v>
          </cell>
          <cell r="C2050">
            <v>208300000</v>
          </cell>
          <cell r="D2050">
            <v>15809208</v>
          </cell>
          <cell r="E2050">
            <v>7.5896341814690349E-2</v>
          </cell>
        </row>
        <row r="2051">
          <cell r="A2051" t="str">
            <v>168.C</v>
          </cell>
          <cell r="B2051" t="str">
            <v>Equipment (Including Furniture, Excluding Computers)</v>
          </cell>
          <cell r="C2051">
            <v>0</v>
          </cell>
          <cell r="D2051">
            <v>0</v>
          </cell>
          <cell r="E2051">
            <v>0</v>
          </cell>
        </row>
        <row r="2052">
          <cell r="A2052" t="str">
            <v>168.D</v>
          </cell>
          <cell r="B2052" t="str">
            <v xml:space="preserve">Drugs and supplies </v>
          </cell>
          <cell r="C2052">
            <v>0</v>
          </cell>
          <cell r="D2052">
            <v>0</v>
          </cell>
          <cell r="E2052">
            <v>0</v>
          </cell>
        </row>
        <row r="2053">
          <cell r="A2053" t="str">
            <v>168.E</v>
          </cell>
          <cell r="B2053" t="str">
            <v>Diagnostics (Consumables, PPP, Sample Transport)</v>
          </cell>
          <cell r="C2053">
            <v>0</v>
          </cell>
          <cell r="D2053">
            <v>0</v>
          </cell>
          <cell r="E2053">
            <v>0</v>
          </cell>
        </row>
        <row r="2054">
          <cell r="A2054" t="str">
            <v>168.F</v>
          </cell>
          <cell r="B2054" t="str">
            <v>Capacity building incl. training</v>
          </cell>
          <cell r="C2054">
            <v>0</v>
          </cell>
          <cell r="D2054">
            <v>0</v>
          </cell>
          <cell r="E2054">
            <v>0</v>
          </cell>
        </row>
        <row r="2055">
          <cell r="A2055" t="str">
            <v>168.G</v>
          </cell>
          <cell r="B2055" t="str">
            <v>ASHA incentives</v>
          </cell>
          <cell r="C2055">
            <v>0</v>
          </cell>
          <cell r="D2055">
            <v>0</v>
          </cell>
          <cell r="E2055">
            <v>0</v>
          </cell>
        </row>
        <row r="2056">
          <cell r="A2056" t="str">
            <v>168.H</v>
          </cell>
          <cell r="B2056" t="str">
            <v>Others including operating costs(OOC)</v>
          </cell>
          <cell r="C2056">
            <v>0</v>
          </cell>
          <cell r="D2056">
            <v>0</v>
          </cell>
          <cell r="E2056">
            <v>0</v>
          </cell>
        </row>
        <row r="2057">
          <cell r="A2057" t="str">
            <v>168.I</v>
          </cell>
          <cell r="B2057" t="str">
            <v xml:space="preserve">IEC &amp; Printing </v>
          </cell>
          <cell r="C2057">
            <v>0</v>
          </cell>
          <cell r="D2057">
            <v>0</v>
          </cell>
          <cell r="E2057">
            <v>0</v>
          </cell>
        </row>
        <row r="2058">
          <cell r="A2058" t="str">
            <v>168.J</v>
          </cell>
          <cell r="B2058" t="str">
            <v>Planning &amp; M&amp;E</v>
          </cell>
          <cell r="C2058">
            <v>0</v>
          </cell>
          <cell r="D2058">
            <v>0</v>
          </cell>
          <cell r="E2058">
            <v>0</v>
          </cell>
        </row>
        <row r="2059">
          <cell r="A2059" t="str">
            <v>168.K</v>
          </cell>
          <cell r="B2059" t="str">
            <v>Surveillance, Research, Review, Evaluation (SRRE)</v>
          </cell>
          <cell r="C2059">
            <v>0</v>
          </cell>
          <cell r="D2059">
            <v>0</v>
          </cell>
          <cell r="E2059">
            <v>0</v>
          </cell>
        </row>
        <row r="2060">
          <cell r="A2060">
            <v>169</v>
          </cell>
          <cell r="B2060" t="str">
            <v>Other Infrastructure/Civil works/expansion etc.</v>
          </cell>
          <cell r="C2060">
            <v>85000000</v>
          </cell>
          <cell r="D2060">
            <v>13313153</v>
          </cell>
          <cell r="E2060">
            <v>0.15662532941176471</v>
          </cell>
        </row>
        <row r="2061">
          <cell r="A2061" t="str">
            <v>169.A</v>
          </cell>
          <cell r="B2061" t="str">
            <v>DBT</v>
          </cell>
          <cell r="C2061">
            <v>0</v>
          </cell>
          <cell r="D2061">
            <v>0</v>
          </cell>
          <cell r="E2061">
            <v>0</v>
          </cell>
        </row>
        <row r="2062">
          <cell r="A2062" t="str">
            <v>169.B</v>
          </cell>
          <cell r="B2062" t="str">
            <v>Infrastructure - Civil works (I&amp;C)</v>
          </cell>
          <cell r="C2062">
            <v>0</v>
          </cell>
          <cell r="D2062">
            <v>0</v>
          </cell>
          <cell r="E2062">
            <v>0</v>
          </cell>
        </row>
        <row r="2063">
          <cell r="A2063" t="str">
            <v>169.C</v>
          </cell>
          <cell r="B2063" t="str">
            <v>Equipment (Including Furniture, Excluding Computers)</v>
          </cell>
          <cell r="C2063">
            <v>85000000</v>
          </cell>
          <cell r="D2063">
            <v>13313153</v>
          </cell>
          <cell r="E2063">
            <v>0.15662532941176471</v>
          </cell>
        </row>
        <row r="2064">
          <cell r="A2064" t="str">
            <v>169.D</v>
          </cell>
          <cell r="B2064" t="str">
            <v xml:space="preserve">Drugs and supplies </v>
          </cell>
          <cell r="C2064">
            <v>0</v>
          </cell>
          <cell r="D2064">
            <v>0</v>
          </cell>
          <cell r="E2064">
            <v>0</v>
          </cell>
        </row>
        <row r="2065">
          <cell r="A2065" t="str">
            <v>169.E</v>
          </cell>
          <cell r="B2065" t="str">
            <v>Diagnostics (Consumables, PPP, Sample Transport)</v>
          </cell>
          <cell r="C2065">
            <v>0</v>
          </cell>
          <cell r="D2065">
            <v>0</v>
          </cell>
          <cell r="E2065">
            <v>0</v>
          </cell>
        </row>
        <row r="2066">
          <cell r="A2066" t="str">
            <v>169.F</v>
          </cell>
          <cell r="B2066" t="str">
            <v>Capacity building incl. training</v>
          </cell>
          <cell r="C2066">
            <v>0</v>
          </cell>
          <cell r="D2066">
            <v>0</v>
          </cell>
          <cell r="E2066">
            <v>0</v>
          </cell>
        </row>
        <row r="2067">
          <cell r="A2067" t="str">
            <v>169.G</v>
          </cell>
          <cell r="B2067" t="str">
            <v>ASHA incentives</v>
          </cell>
          <cell r="C2067">
            <v>0</v>
          </cell>
          <cell r="D2067">
            <v>0</v>
          </cell>
          <cell r="E2067">
            <v>0</v>
          </cell>
        </row>
        <row r="2068">
          <cell r="A2068" t="str">
            <v>169.H</v>
          </cell>
          <cell r="B2068" t="str">
            <v>Others including operating costs(OOC)</v>
          </cell>
          <cell r="C2068">
            <v>0</v>
          </cell>
          <cell r="D2068">
            <v>0</v>
          </cell>
          <cell r="E2068">
            <v>0</v>
          </cell>
        </row>
        <row r="2069">
          <cell r="A2069" t="str">
            <v>169.I</v>
          </cell>
          <cell r="B2069" t="str">
            <v xml:space="preserve">IEC &amp; Printing </v>
          </cell>
          <cell r="C2069">
            <v>0</v>
          </cell>
          <cell r="D2069">
            <v>0</v>
          </cell>
          <cell r="E2069">
            <v>0</v>
          </cell>
        </row>
        <row r="2070">
          <cell r="A2070" t="str">
            <v>169.J</v>
          </cell>
          <cell r="B2070" t="str">
            <v>Planning &amp; M&amp;E</v>
          </cell>
          <cell r="C2070">
            <v>0</v>
          </cell>
          <cell r="D2070">
            <v>0</v>
          </cell>
          <cell r="E2070">
            <v>0</v>
          </cell>
        </row>
        <row r="2071">
          <cell r="A2071" t="str">
            <v>169.K</v>
          </cell>
          <cell r="B2071" t="str">
            <v>Surveillance, Research, Review, Evaluation (SRRE)</v>
          </cell>
          <cell r="C2071">
            <v>0</v>
          </cell>
          <cell r="D2071">
            <v>0</v>
          </cell>
          <cell r="E2071">
            <v>0</v>
          </cell>
        </row>
        <row r="2072">
          <cell r="A2072">
            <v>170</v>
          </cell>
          <cell r="B2072" t="str">
            <v>Renovation/Repair/Upgradation of facilities for IPHS/NQAS/MUSQAN/SUMAN Compliant</v>
          </cell>
          <cell r="C2072">
            <v>200000000</v>
          </cell>
          <cell r="D2072">
            <v>30000000</v>
          </cell>
          <cell r="E2072">
            <v>0.15</v>
          </cell>
        </row>
        <row r="2073">
          <cell r="A2073" t="str">
            <v>170.A</v>
          </cell>
          <cell r="B2073" t="str">
            <v>DBT</v>
          </cell>
          <cell r="C2073">
            <v>0</v>
          </cell>
          <cell r="D2073">
            <v>0</v>
          </cell>
          <cell r="E2073">
            <v>0</v>
          </cell>
        </row>
        <row r="2074">
          <cell r="A2074" t="str">
            <v>170.B</v>
          </cell>
          <cell r="B2074" t="str">
            <v>Infrastructure - Civil works (I&amp;C)</v>
          </cell>
          <cell r="C2074">
            <v>200000000</v>
          </cell>
          <cell r="D2074">
            <v>30000000</v>
          </cell>
          <cell r="E2074">
            <v>0.15</v>
          </cell>
        </row>
        <row r="2075">
          <cell r="A2075" t="str">
            <v>170.C</v>
          </cell>
          <cell r="B2075" t="str">
            <v>Equipment (Including Furniture, Excluding Computers)</v>
          </cell>
          <cell r="C2075">
            <v>0</v>
          </cell>
          <cell r="D2075">
            <v>0</v>
          </cell>
          <cell r="E2075">
            <v>0</v>
          </cell>
        </row>
        <row r="2076">
          <cell r="A2076" t="str">
            <v>170.D</v>
          </cell>
          <cell r="B2076" t="str">
            <v xml:space="preserve">Drugs and supplies </v>
          </cell>
          <cell r="C2076">
            <v>0</v>
          </cell>
          <cell r="D2076">
            <v>0</v>
          </cell>
          <cell r="E2076">
            <v>0</v>
          </cell>
        </row>
        <row r="2077">
          <cell r="A2077" t="str">
            <v>170.E</v>
          </cell>
          <cell r="B2077" t="str">
            <v>Diagnostics (Consumables, PPP, Sample Transport)</v>
          </cell>
          <cell r="C2077">
            <v>0</v>
          </cell>
          <cell r="D2077">
            <v>0</v>
          </cell>
          <cell r="E2077">
            <v>0</v>
          </cell>
        </row>
        <row r="2078">
          <cell r="A2078" t="str">
            <v>170.F</v>
          </cell>
          <cell r="B2078" t="str">
            <v>Capacity building incl. training</v>
          </cell>
          <cell r="C2078">
            <v>0</v>
          </cell>
          <cell r="D2078">
            <v>0</v>
          </cell>
          <cell r="E2078">
            <v>0</v>
          </cell>
        </row>
        <row r="2079">
          <cell r="A2079" t="str">
            <v>170.G</v>
          </cell>
          <cell r="B2079" t="str">
            <v>ASHA incentives</v>
          </cell>
          <cell r="C2079">
            <v>0</v>
          </cell>
          <cell r="D2079">
            <v>0</v>
          </cell>
          <cell r="E2079">
            <v>0</v>
          </cell>
        </row>
        <row r="2080">
          <cell r="A2080" t="str">
            <v>170.H</v>
          </cell>
          <cell r="B2080" t="str">
            <v>Others including operating costs(OOC)</v>
          </cell>
          <cell r="C2080">
            <v>0</v>
          </cell>
          <cell r="D2080">
            <v>0</v>
          </cell>
          <cell r="E2080">
            <v>0</v>
          </cell>
        </row>
        <row r="2081">
          <cell r="A2081" t="str">
            <v>170.I</v>
          </cell>
          <cell r="B2081" t="str">
            <v xml:space="preserve">IEC &amp; Printing </v>
          </cell>
          <cell r="C2081">
            <v>0</v>
          </cell>
          <cell r="D2081">
            <v>0</v>
          </cell>
          <cell r="E2081">
            <v>0</v>
          </cell>
        </row>
        <row r="2082">
          <cell r="A2082" t="str">
            <v>170.J</v>
          </cell>
          <cell r="B2082" t="str">
            <v>Planning &amp; M&amp;E</v>
          </cell>
          <cell r="C2082">
            <v>0</v>
          </cell>
          <cell r="D2082">
            <v>0</v>
          </cell>
          <cell r="E2082">
            <v>0</v>
          </cell>
        </row>
        <row r="2083">
          <cell r="A2083" t="str">
            <v>170.K</v>
          </cell>
          <cell r="B2083" t="str">
            <v>Surveillance, Research, Review, Evaluation (SRRE)</v>
          </cell>
          <cell r="C2083">
            <v>0</v>
          </cell>
          <cell r="D2083">
            <v>0</v>
          </cell>
          <cell r="E2083">
            <v>0</v>
          </cell>
        </row>
        <row r="2084">
          <cell r="A2084">
            <v>0</v>
          </cell>
          <cell r="B2084" t="str">
            <v>Referral Transport  (Excluding Planning &amp; M&amp;E)</v>
          </cell>
          <cell r="C2084">
            <v>2007683000</v>
          </cell>
          <cell r="D2084">
            <v>1490349806</v>
          </cell>
          <cell r="E2084">
            <v>0.74232326816534289</v>
          </cell>
        </row>
        <row r="2085">
          <cell r="A2085">
            <v>171</v>
          </cell>
          <cell r="B2085" t="str">
            <v>Advance Life Saving Ambulances</v>
          </cell>
          <cell r="C2085">
            <v>831183000</v>
          </cell>
          <cell r="D2085">
            <v>973757565</v>
          </cell>
          <cell r="E2085">
            <v>1.1715320994293676</v>
          </cell>
        </row>
        <row r="2086">
          <cell r="A2086" t="str">
            <v>171.A</v>
          </cell>
          <cell r="B2086" t="str">
            <v>DBT</v>
          </cell>
          <cell r="C2086">
            <v>0</v>
          </cell>
          <cell r="D2086">
            <v>0</v>
          </cell>
          <cell r="E2086">
            <v>0</v>
          </cell>
        </row>
        <row r="2087">
          <cell r="A2087" t="str">
            <v>171.B</v>
          </cell>
          <cell r="B2087" t="str">
            <v>Infrastructure - Civil works (I&amp;C)</v>
          </cell>
          <cell r="C2087">
            <v>0</v>
          </cell>
          <cell r="D2087">
            <v>0</v>
          </cell>
          <cell r="E2087">
            <v>0</v>
          </cell>
        </row>
        <row r="2088">
          <cell r="A2088" t="str">
            <v>171.C</v>
          </cell>
          <cell r="B2088" t="str">
            <v>Equipment (Including Furniture, Excluding Computers)</v>
          </cell>
          <cell r="C2088">
            <v>0</v>
          </cell>
          <cell r="D2088">
            <v>0</v>
          </cell>
          <cell r="E2088">
            <v>0</v>
          </cell>
        </row>
        <row r="2089">
          <cell r="A2089" t="str">
            <v>171.D</v>
          </cell>
          <cell r="B2089" t="str">
            <v xml:space="preserve">Drugs and supplies </v>
          </cell>
          <cell r="C2089">
            <v>0</v>
          </cell>
          <cell r="D2089">
            <v>0</v>
          </cell>
          <cell r="E2089">
            <v>0</v>
          </cell>
        </row>
        <row r="2090">
          <cell r="A2090" t="str">
            <v>171.E</v>
          </cell>
          <cell r="B2090" t="str">
            <v>Diagnostics (Consumables, PPP, Sample Transport)</v>
          </cell>
          <cell r="C2090">
            <v>0</v>
          </cell>
          <cell r="D2090">
            <v>0</v>
          </cell>
          <cell r="E2090">
            <v>0</v>
          </cell>
        </row>
        <row r="2091">
          <cell r="A2091" t="str">
            <v>171.F</v>
          </cell>
          <cell r="B2091" t="str">
            <v>Capacity building incl. training</v>
          </cell>
          <cell r="C2091">
            <v>0</v>
          </cell>
          <cell r="D2091">
            <v>0</v>
          </cell>
          <cell r="E2091">
            <v>0</v>
          </cell>
        </row>
        <row r="2092">
          <cell r="A2092" t="str">
            <v>171.G</v>
          </cell>
          <cell r="B2092" t="str">
            <v>ASHA incentives</v>
          </cell>
          <cell r="C2092">
            <v>0</v>
          </cell>
          <cell r="D2092">
            <v>0</v>
          </cell>
          <cell r="E2092">
            <v>0</v>
          </cell>
        </row>
        <row r="2093">
          <cell r="A2093" t="str">
            <v>171.H</v>
          </cell>
          <cell r="B2093" t="str">
            <v>Others including operating costs(OOC)</v>
          </cell>
          <cell r="C2093">
            <v>830683000</v>
          </cell>
          <cell r="D2093">
            <v>973757565</v>
          </cell>
          <cell r="E2093">
            <v>1.1722372613861123</v>
          </cell>
        </row>
        <row r="2094">
          <cell r="A2094" t="str">
            <v>171.I</v>
          </cell>
          <cell r="B2094" t="str">
            <v xml:space="preserve">IEC &amp; Printing </v>
          </cell>
          <cell r="C2094">
            <v>500000</v>
          </cell>
          <cell r="D2094">
            <v>0</v>
          </cell>
          <cell r="E2094">
            <v>0</v>
          </cell>
        </row>
        <row r="2095">
          <cell r="A2095" t="str">
            <v>171.J</v>
          </cell>
          <cell r="B2095" t="str">
            <v>Planning &amp; M&amp;E</v>
          </cell>
          <cell r="C2095">
            <v>0</v>
          </cell>
          <cell r="D2095">
            <v>0</v>
          </cell>
          <cell r="E2095">
            <v>0</v>
          </cell>
        </row>
        <row r="2096">
          <cell r="A2096" t="str">
            <v>171.K</v>
          </cell>
          <cell r="B2096" t="str">
            <v>Surveillance, Research, Review, Evaluation (SRRE)</v>
          </cell>
          <cell r="C2096">
            <v>0</v>
          </cell>
          <cell r="D2096">
            <v>0</v>
          </cell>
          <cell r="E2096">
            <v>0</v>
          </cell>
        </row>
        <row r="2097">
          <cell r="A2097">
            <v>172</v>
          </cell>
          <cell r="B2097" t="str">
            <v>Basic Life Saving Ambulances</v>
          </cell>
          <cell r="C2097">
            <v>1176500000</v>
          </cell>
          <cell r="D2097">
            <v>516592241</v>
          </cell>
          <cell r="E2097">
            <v>0.43909242753931149</v>
          </cell>
        </row>
        <row r="2098">
          <cell r="A2098" t="str">
            <v>172.A</v>
          </cell>
          <cell r="B2098" t="str">
            <v>DBT</v>
          </cell>
          <cell r="C2098">
            <v>0</v>
          </cell>
          <cell r="D2098">
            <v>0</v>
          </cell>
          <cell r="E2098">
            <v>0</v>
          </cell>
        </row>
        <row r="2099">
          <cell r="A2099" t="str">
            <v>172.B</v>
          </cell>
          <cell r="B2099" t="str">
            <v>Infrastructure - Civil works (I&amp;C)</v>
          </cell>
          <cell r="C2099">
            <v>0</v>
          </cell>
          <cell r="D2099">
            <v>0</v>
          </cell>
          <cell r="E2099">
            <v>0</v>
          </cell>
        </row>
        <row r="2100">
          <cell r="A2100" t="str">
            <v>172.C</v>
          </cell>
          <cell r="B2100" t="str">
            <v>Equipment (Including Furniture, Excluding Computers)</v>
          </cell>
          <cell r="C2100">
            <v>0</v>
          </cell>
          <cell r="D2100">
            <v>0</v>
          </cell>
          <cell r="E2100">
            <v>0</v>
          </cell>
        </row>
        <row r="2101">
          <cell r="A2101" t="str">
            <v>172.D</v>
          </cell>
          <cell r="B2101" t="str">
            <v xml:space="preserve">Drugs and supplies </v>
          </cell>
          <cell r="C2101">
            <v>0</v>
          </cell>
          <cell r="D2101">
            <v>0</v>
          </cell>
          <cell r="E2101">
            <v>0</v>
          </cell>
        </row>
        <row r="2102">
          <cell r="A2102" t="str">
            <v>172.E</v>
          </cell>
          <cell r="B2102" t="str">
            <v>Diagnostics (Consumables, PPP, Sample Transport)</v>
          </cell>
          <cell r="C2102">
            <v>0</v>
          </cell>
          <cell r="D2102">
            <v>0</v>
          </cell>
          <cell r="E2102">
            <v>0</v>
          </cell>
        </row>
        <row r="2103">
          <cell r="A2103" t="str">
            <v>172.F</v>
          </cell>
          <cell r="B2103" t="str">
            <v>Capacity building incl. training</v>
          </cell>
          <cell r="C2103">
            <v>0</v>
          </cell>
          <cell r="D2103">
            <v>0</v>
          </cell>
          <cell r="E2103">
            <v>0</v>
          </cell>
        </row>
        <row r="2104">
          <cell r="A2104" t="str">
            <v>172.G</v>
          </cell>
          <cell r="B2104" t="str">
            <v>ASHA incentives</v>
          </cell>
          <cell r="C2104">
            <v>0</v>
          </cell>
          <cell r="D2104">
            <v>0</v>
          </cell>
          <cell r="E2104">
            <v>0</v>
          </cell>
        </row>
        <row r="2105">
          <cell r="A2105" t="str">
            <v>172.H</v>
          </cell>
          <cell r="B2105" t="str">
            <v>Others including operating costs(OOC)</v>
          </cell>
          <cell r="C2105">
            <v>1176500000</v>
          </cell>
          <cell r="D2105">
            <v>516592241</v>
          </cell>
          <cell r="E2105">
            <v>0.43909242753931149</v>
          </cell>
        </row>
        <row r="2106">
          <cell r="A2106" t="str">
            <v>172.I</v>
          </cell>
          <cell r="B2106" t="str">
            <v xml:space="preserve">IEC &amp; Printing </v>
          </cell>
          <cell r="C2106">
            <v>0</v>
          </cell>
          <cell r="D2106">
            <v>0</v>
          </cell>
          <cell r="E2106">
            <v>0</v>
          </cell>
        </row>
        <row r="2107">
          <cell r="A2107" t="str">
            <v>172.J</v>
          </cell>
          <cell r="B2107" t="str">
            <v>Planning &amp; M&amp;E</v>
          </cell>
          <cell r="C2107">
            <v>0</v>
          </cell>
          <cell r="D2107">
            <v>0</v>
          </cell>
          <cell r="E2107">
            <v>0</v>
          </cell>
        </row>
        <row r="2108">
          <cell r="A2108" t="str">
            <v>172.K</v>
          </cell>
          <cell r="B2108" t="str">
            <v>Surveillance, Research, Review, Evaluation (SRRE)</v>
          </cell>
          <cell r="C2108">
            <v>0</v>
          </cell>
          <cell r="D2108">
            <v>0</v>
          </cell>
          <cell r="E2108">
            <v>0</v>
          </cell>
        </row>
        <row r="2109">
          <cell r="A2109">
            <v>173</v>
          </cell>
          <cell r="B2109" t="str">
            <v>Patient Transport Vehicle</v>
          </cell>
          <cell r="C2109">
            <v>0</v>
          </cell>
          <cell r="D2109">
            <v>0</v>
          </cell>
          <cell r="E2109">
            <v>0</v>
          </cell>
        </row>
        <row r="2110">
          <cell r="A2110" t="str">
            <v>173.A</v>
          </cell>
          <cell r="B2110" t="str">
            <v>DBT</v>
          </cell>
          <cell r="C2110">
            <v>0</v>
          </cell>
          <cell r="D2110">
            <v>0</v>
          </cell>
          <cell r="E2110">
            <v>0</v>
          </cell>
        </row>
        <row r="2111">
          <cell r="A2111" t="str">
            <v>173.B</v>
          </cell>
          <cell r="B2111" t="str">
            <v>Infrastructure - Civil works (I&amp;C)</v>
          </cell>
          <cell r="C2111">
            <v>0</v>
          </cell>
          <cell r="D2111">
            <v>0</v>
          </cell>
          <cell r="E2111">
            <v>0</v>
          </cell>
        </row>
        <row r="2112">
          <cell r="A2112" t="str">
            <v>173.C</v>
          </cell>
          <cell r="B2112" t="str">
            <v>Equipment (Including Furniture, Excluding Computers)</v>
          </cell>
          <cell r="C2112">
            <v>0</v>
          </cell>
          <cell r="D2112">
            <v>0</v>
          </cell>
          <cell r="E2112">
            <v>0</v>
          </cell>
        </row>
        <row r="2113">
          <cell r="A2113" t="str">
            <v>173.D</v>
          </cell>
          <cell r="B2113" t="str">
            <v xml:space="preserve">Drugs and supplies </v>
          </cell>
          <cell r="C2113">
            <v>0</v>
          </cell>
          <cell r="D2113">
            <v>0</v>
          </cell>
          <cell r="E2113">
            <v>0</v>
          </cell>
        </row>
        <row r="2114">
          <cell r="A2114" t="str">
            <v>173.E</v>
          </cell>
          <cell r="B2114" t="str">
            <v>Diagnostics (Consumables, PPP, Sample Transport)</v>
          </cell>
          <cell r="C2114">
            <v>0</v>
          </cell>
          <cell r="D2114">
            <v>0</v>
          </cell>
          <cell r="E2114">
            <v>0</v>
          </cell>
        </row>
        <row r="2115">
          <cell r="A2115" t="str">
            <v>173.F</v>
          </cell>
          <cell r="B2115" t="str">
            <v>Capacity building incl. training</v>
          </cell>
          <cell r="C2115">
            <v>0</v>
          </cell>
          <cell r="D2115">
            <v>0</v>
          </cell>
          <cell r="E2115">
            <v>0</v>
          </cell>
        </row>
        <row r="2116">
          <cell r="A2116" t="str">
            <v>173.G</v>
          </cell>
          <cell r="B2116" t="str">
            <v>ASHA incentives</v>
          </cell>
          <cell r="C2116">
            <v>0</v>
          </cell>
          <cell r="D2116">
            <v>0</v>
          </cell>
          <cell r="E2116">
            <v>0</v>
          </cell>
        </row>
        <row r="2117">
          <cell r="A2117" t="str">
            <v>173.H</v>
          </cell>
          <cell r="B2117" t="str">
            <v>Others including operating costs(OOC)</v>
          </cell>
          <cell r="C2117">
            <v>0</v>
          </cell>
          <cell r="D2117">
            <v>0</v>
          </cell>
          <cell r="E2117">
            <v>0</v>
          </cell>
        </row>
        <row r="2118">
          <cell r="A2118" t="str">
            <v>173.I</v>
          </cell>
          <cell r="B2118" t="str">
            <v xml:space="preserve">IEC &amp; Printing </v>
          </cell>
          <cell r="C2118">
            <v>0</v>
          </cell>
          <cell r="D2118">
            <v>0</v>
          </cell>
          <cell r="E2118">
            <v>0</v>
          </cell>
        </row>
        <row r="2119">
          <cell r="A2119" t="str">
            <v>173.J</v>
          </cell>
          <cell r="B2119" t="str">
            <v>Planning &amp; M&amp;E</v>
          </cell>
          <cell r="C2119">
            <v>0</v>
          </cell>
          <cell r="D2119">
            <v>0</v>
          </cell>
          <cell r="E2119">
            <v>0</v>
          </cell>
        </row>
        <row r="2120">
          <cell r="A2120" t="str">
            <v>173.K</v>
          </cell>
          <cell r="B2120" t="str">
            <v>Surveillance, Research, Review, Evaluation (SRRE)</v>
          </cell>
          <cell r="C2120">
            <v>0</v>
          </cell>
          <cell r="D2120">
            <v>0</v>
          </cell>
          <cell r="E2120">
            <v>0</v>
          </cell>
        </row>
        <row r="2121">
          <cell r="A2121">
            <v>174</v>
          </cell>
          <cell r="B2121" t="str">
            <v>Other Ambulances</v>
          </cell>
          <cell r="C2121">
            <v>0</v>
          </cell>
          <cell r="D2121">
            <v>0</v>
          </cell>
          <cell r="E2121">
            <v>0</v>
          </cell>
        </row>
        <row r="2122">
          <cell r="A2122" t="str">
            <v>174.A</v>
          </cell>
          <cell r="B2122" t="str">
            <v>DBT</v>
          </cell>
          <cell r="C2122">
            <v>0</v>
          </cell>
          <cell r="D2122">
            <v>0</v>
          </cell>
          <cell r="E2122">
            <v>0</v>
          </cell>
        </row>
        <row r="2123">
          <cell r="A2123" t="str">
            <v>174.B</v>
          </cell>
          <cell r="B2123" t="str">
            <v>Infrastructure - Civil works (I&amp;C)</v>
          </cell>
          <cell r="C2123">
            <v>0</v>
          </cell>
          <cell r="D2123">
            <v>0</v>
          </cell>
          <cell r="E2123">
            <v>0</v>
          </cell>
        </row>
        <row r="2124">
          <cell r="A2124" t="str">
            <v>174.C</v>
          </cell>
          <cell r="B2124" t="str">
            <v>Equipment (Including Furniture, Excluding Computers)</v>
          </cell>
          <cell r="C2124">
            <v>0</v>
          </cell>
          <cell r="D2124">
            <v>0</v>
          </cell>
          <cell r="E2124">
            <v>0</v>
          </cell>
        </row>
        <row r="2125">
          <cell r="A2125" t="str">
            <v>174.D</v>
          </cell>
          <cell r="B2125" t="str">
            <v xml:space="preserve">Drugs and supplies </v>
          </cell>
          <cell r="C2125">
            <v>0</v>
          </cell>
          <cell r="D2125">
            <v>0</v>
          </cell>
          <cell r="E2125">
            <v>0</v>
          </cell>
        </row>
        <row r="2126">
          <cell r="A2126" t="str">
            <v>174.E</v>
          </cell>
          <cell r="B2126" t="str">
            <v>Diagnostics (Consumables, PPP, Sample Transport)</v>
          </cell>
          <cell r="C2126">
            <v>0</v>
          </cell>
          <cell r="D2126">
            <v>0</v>
          </cell>
          <cell r="E2126">
            <v>0</v>
          </cell>
        </row>
        <row r="2127">
          <cell r="A2127" t="str">
            <v>174.F</v>
          </cell>
          <cell r="B2127" t="str">
            <v>Capacity building incl. training</v>
          </cell>
          <cell r="C2127">
            <v>0</v>
          </cell>
          <cell r="D2127">
            <v>0</v>
          </cell>
          <cell r="E2127">
            <v>0</v>
          </cell>
        </row>
        <row r="2128">
          <cell r="A2128" t="str">
            <v>174.G</v>
          </cell>
          <cell r="B2128" t="str">
            <v>ASHA incentives</v>
          </cell>
          <cell r="C2128">
            <v>0</v>
          </cell>
          <cell r="D2128">
            <v>0</v>
          </cell>
          <cell r="E2128">
            <v>0</v>
          </cell>
        </row>
        <row r="2129">
          <cell r="A2129" t="str">
            <v>174.H</v>
          </cell>
          <cell r="B2129" t="str">
            <v>Others including operating costs(OOC)</v>
          </cell>
          <cell r="C2129">
            <v>0</v>
          </cell>
          <cell r="D2129">
            <v>0</v>
          </cell>
          <cell r="E2129">
            <v>0</v>
          </cell>
        </row>
        <row r="2130">
          <cell r="A2130" t="str">
            <v>174.I</v>
          </cell>
          <cell r="B2130" t="str">
            <v xml:space="preserve">IEC &amp; Printing </v>
          </cell>
          <cell r="C2130">
            <v>0</v>
          </cell>
          <cell r="D2130">
            <v>0</v>
          </cell>
          <cell r="E2130">
            <v>0</v>
          </cell>
        </row>
        <row r="2131">
          <cell r="A2131" t="str">
            <v>174.J</v>
          </cell>
          <cell r="B2131" t="str">
            <v>Planning &amp; M&amp;E</v>
          </cell>
          <cell r="C2131">
            <v>0</v>
          </cell>
          <cell r="D2131">
            <v>0</v>
          </cell>
          <cell r="E2131">
            <v>0</v>
          </cell>
        </row>
        <row r="2132">
          <cell r="A2132" t="str">
            <v>174.K</v>
          </cell>
          <cell r="B2132" t="str">
            <v>Surveillance, Research, Review, Evaluation (SRRE)</v>
          </cell>
          <cell r="C2132">
            <v>0</v>
          </cell>
          <cell r="D2132">
            <v>0</v>
          </cell>
          <cell r="E2132">
            <v>0</v>
          </cell>
        </row>
        <row r="2133">
          <cell r="A2133">
            <v>0</v>
          </cell>
          <cell r="B2133" t="str">
            <v>Quality Assurance  (Excluding Planning &amp; M&amp;E)</v>
          </cell>
          <cell r="C2133">
            <v>325906000</v>
          </cell>
          <cell r="D2133">
            <v>164331116</v>
          </cell>
          <cell r="E2133">
            <v>0.50422856897387591</v>
          </cell>
        </row>
        <row r="2134">
          <cell r="A2134">
            <v>175</v>
          </cell>
          <cell r="B2134" t="str">
            <v>Quality Assurance Implementation &amp; Mera Aspataal</v>
          </cell>
          <cell r="C2134">
            <v>125009000</v>
          </cell>
          <cell r="D2134">
            <v>68567841</v>
          </cell>
          <cell r="E2134">
            <v>0.54850323576702475</v>
          </cell>
        </row>
        <row r="2135">
          <cell r="A2135" t="str">
            <v>175.A</v>
          </cell>
          <cell r="B2135" t="str">
            <v>DBT</v>
          </cell>
          <cell r="C2135">
            <v>0</v>
          </cell>
          <cell r="D2135">
            <v>0</v>
          </cell>
          <cell r="E2135">
            <v>0</v>
          </cell>
        </row>
        <row r="2136">
          <cell r="A2136" t="str">
            <v>175.B</v>
          </cell>
          <cell r="B2136" t="str">
            <v>Infrastructure - Civil works (I&amp;C)</v>
          </cell>
          <cell r="C2136">
            <v>0</v>
          </cell>
          <cell r="D2136">
            <v>0</v>
          </cell>
          <cell r="E2136">
            <v>0</v>
          </cell>
        </row>
        <row r="2137">
          <cell r="A2137" t="str">
            <v>175.C</v>
          </cell>
          <cell r="B2137" t="str">
            <v>Equipment (Including Furniture, Excluding Computers)</v>
          </cell>
          <cell r="C2137">
            <v>0</v>
          </cell>
          <cell r="D2137">
            <v>0</v>
          </cell>
          <cell r="E2137">
            <v>0</v>
          </cell>
        </row>
        <row r="2138">
          <cell r="A2138" t="str">
            <v>175.D</v>
          </cell>
          <cell r="B2138" t="str">
            <v xml:space="preserve">Drugs and supplies </v>
          </cell>
          <cell r="C2138">
            <v>0</v>
          </cell>
          <cell r="D2138">
            <v>0</v>
          </cell>
          <cell r="E2138">
            <v>0</v>
          </cell>
        </row>
        <row r="2139">
          <cell r="A2139" t="str">
            <v>175.E</v>
          </cell>
          <cell r="B2139" t="str">
            <v>Diagnostics (Consumables, PPP, Sample Transport)</v>
          </cell>
          <cell r="C2139">
            <v>0</v>
          </cell>
          <cell r="D2139">
            <v>0</v>
          </cell>
          <cell r="E2139">
            <v>0</v>
          </cell>
        </row>
        <row r="2140">
          <cell r="A2140" t="str">
            <v>175.F</v>
          </cell>
          <cell r="B2140" t="str">
            <v>Capacity building incl. training</v>
          </cell>
          <cell r="C2140">
            <v>4730000</v>
          </cell>
          <cell r="D2140">
            <v>1477341</v>
          </cell>
          <cell r="E2140">
            <v>0.31233424947145877</v>
          </cell>
        </row>
        <row r="2141">
          <cell r="A2141" t="str">
            <v>175.G</v>
          </cell>
          <cell r="B2141" t="str">
            <v>ASHA incentives</v>
          </cell>
          <cell r="C2141">
            <v>0</v>
          </cell>
          <cell r="D2141">
            <v>0</v>
          </cell>
          <cell r="E2141">
            <v>0</v>
          </cell>
        </row>
        <row r="2142">
          <cell r="A2142" t="str">
            <v>175.H</v>
          </cell>
          <cell r="B2142" t="str">
            <v>Others including operating costs(OOC)</v>
          </cell>
          <cell r="C2142">
            <v>118775000</v>
          </cell>
          <cell r="D2142">
            <v>66655144</v>
          </cell>
          <cell r="E2142">
            <v>0.56118833087770992</v>
          </cell>
        </row>
        <row r="2143">
          <cell r="A2143" t="str">
            <v>175.I</v>
          </cell>
          <cell r="B2143" t="str">
            <v xml:space="preserve">IEC &amp; Printing </v>
          </cell>
          <cell r="C2143">
            <v>0</v>
          </cell>
          <cell r="D2143">
            <v>0</v>
          </cell>
          <cell r="E2143">
            <v>0</v>
          </cell>
        </row>
        <row r="2144">
          <cell r="A2144" t="str">
            <v>175.J</v>
          </cell>
          <cell r="B2144" t="str">
            <v>Planning &amp; M&amp;E</v>
          </cell>
          <cell r="C2144">
            <v>1504000</v>
          </cell>
          <cell r="D2144">
            <v>435356</v>
          </cell>
          <cell r="E2144">
            <v>0.2894654255319149</v>
          </cell>
        </row>
        <row r="2145">
          <cell r="A2145" t="str">
            <v>175.K</v>
          </cell>
          <cell r="B2145" t="str">
            <v>Surveillance, Research, Review, Evaluation (SRRE)</v>
          </cell>
          <cell r="C2145">
            <v>0</v>
          </cell>
          <cell r="D2145">
            <v>0</v>
          </cell>
          <cell r="E2145">
            <v>0</v>
          </cell>
        </row>
        <row r="2146">
          <cell r="A2146">
            <v>176</v>
          </cell>
          <cell r="B2146" t="str">
            <v>Kayakalp</v>
          </cell>
          <cell r="C2146">
            <v>198247000</v>
          </cell>
          <cell r="D2146">
            <v>94042472</v>
          </cell>
          <cell r="E2146">
            <v>0.47437021493389558</v>
          </cell>
        </row>
        <row r="2147">
          <cell r="A2147" t="str">
            <v>176.A</v>
          </cell>
          <cell r="B2147" t="str">
            <v>DBT</v>
          </cell>
          <cell r="C2147">
            <v>0</v>
          </cell>
          <cell r="D2147">
            <v>0</v>
          </cell>
          <cell r="E2147">
            <v>0</v>
          </cell>
        </row>
        <row r="2148">
          <cell r="A2148" t="str">
            <v>176.B</v>
          </cell>
          <cell r="B2148" t="str">
            <v>Infrastructure - Civil works (I&amp;C)</v>
          </cell>
          <cell r="C2148">
            <v>0</v>
          </cell>
          <cell r="D2148">
            <v>0</v>
          </cell>
          <cell r="E2148">
            <v>0</v>
          </cell>
        </row>
        <row r="2149">
          <cell r="A2149" t="str">
            <v>176.C</v>
          </cell>
          <cell r="B2149" t="str">
            <v>Equipment (Including Furniture, Excluding Computers)</v>
          </cell>
          <cell r="C2149">
            <v>20130000</v>
          </cell>
          <cell r="D2149">
            <v>134528</v>
          </cell>
          <cell r="E2149">
            <v>6.682960755091903E-3</v>
          </cell>
        </row>
        <row r="2150">
          <cell r="A2150" t="str">
            <v>176.D</v>
          </cell>
          <cell r="B2150" t="str">
            <v xml:space="preserve">Drugs and supplies </v>
          </cell>
          <cell r="C2150">
            <v>0</v>
          </cell>
          <cell r="D2150">
            <v>0</v>
          </cell>
          <cell r="E2150">
            <v>0</v>
          </cell>
        </row>
        <row r="2151">
          <cell r="A2151" t="str">
            <v>176.E</v>
          </cell>
          <cell r="B2151" t="str">
            <v>Diagnostics (Consumables, PPP, Sample Transport)</v>
          </cell>
          <cell r="C2151">
            <v>0</v>
          </cell>
          <cell r="D2151">
            <v>0</v>
          </cell>
          <cell r="E2151">
            <v>0</v>
          </cell>
        </row>
        <row r="2152">
          <cell r="A2152" t="str">
            <v>176.F</v>
          </cell>
          <cell r="B2152" t="str">
            <v>Capacity building incl. training</v>
          </cell>
          <cell r="C2152">
            <v>1620000</v>
          </cell>
          <cell r="D2152">
            <v>887034</v>
          </cell>
          <cell r="E2152">
            <v>0.54755185185185185</v>
          </cell>
        </row>
        <row r="2153">
          <cell r="A2153" t="str">
            <v>176.G</v>
          </cell>
          <cell r="B2153" t="str">
            <v>ASHA incentives</v>
          </cell>
          <cell r="C2153">
            <v>0</v>
          </cell>
          <cell r="D2153">
            <v>0</v>
          </cell>
          <cell r="E2153">
            <v>0</v>
          </cell>
        </row>
        <row r="2154">
          <cell r="A2154" t="str">
            <v>176.H</v>
          </cell>
          <cell r="B2154" t="str">
            <v>Others including operating costs(OOC)</v>
          </cell>
          <cell r="C2154">
            <v>176497000</v>
          </cell>
          <cell r="D2154">
            <v>93020910</v>
          </cell>
          <cell r="E2154">
            <v>0.52703960973840913</v>
          </cell>
        </row>
        <row r="2155">
          <cell r="A2155" t="str">
            <v>176.I</v>
          </cell>
          <cell r="B2155" t="str">
            <v xml:space="preserve">IEC &amp; Printing </v>
          </cell>
          <cell r="C2155">
            <v>0</v>
          </cell>
          <cell r="D2155">
            <v>0</v>
          </cell>
          <cell r="E2155">
            <v>0</v>
          </cell>
        </row>
        <row r="2156">
          <cell r="A2156" t="str">
            <v>176.J</v>
          </cell>
          <cell r="B2156" t="str">
            <v>Planning &amp; M&amp;E</v>
          </cell>
          <cell r="C2156">
            <v>0</v>
          </cell>
          <cell r="D2156">
            <v>0</v>
          </cell>
          <cell r="E2156">
            <v>0</v>
          </cell>
        </row>
        <row r="2157">
          <cell r="A2157" t="str">
            <v>176.K</v>
          </cell>
          <cell r="B2157" t="str">
            <v>Surveillance, Research, Review, Evaluation (SRRE)</v>
          </cell>
          <cell r="C2157">
            <v>0</v>
          </cell>
          <cell r="D2157">
            <v>0</v>
          </cell>
          <cell r="E2157">
            <v>0</v>
          </cell>
        </row>
        <row r="2158">
          <cell r="A2158">
            <v>177</v>
          </cell>
          <cell r="B2158" t="str">
            <v>Swacch Swasth Sarvatra</v>
          </cell>
          <cell r="C2158">
            <v>2650000</v>
          </cell>
          <cell r="D2158">
            <v>1720803</v>
          </cell>
          <cell r="E2158">
            <v>0.64935962264150948</v>
          </cell>
        </row>
        <row r="2159">
          <cell r="A2159" t="str">
            <v>177.A</v>
          </cell>
          <cell r="B2159" t="str">
            <v>DBT</v>
          </cell>
          <cell r="C2159">
            <v>0</v>
          </cell>
          <cell r="D2159">
            <v>0</v>
          </cell>
          <cell r="E2159">
            <v>0</v>
          </cell>
        </row>
        <row r="2160">
          <cell r="A2160" t="str">
            <v>177.B</v>
          </cell>
          <cell r="B2160" t="str">
            <v>Infrastructure - Civil works (I&amp;C)</v>
          </cell>
          <cell r="C2160">
            <v>0</v>
          </cell>
          <cell r="D2160">
            <v>0</v>
          </cell>
          <cell r="E2160">
            <v>0</v>
          </cell>
        </row>
        <row r="2161">
          <cell r="A2161" t="str">
            <v>177.C</v>
          </cell>
          <cell r="B2161" t="str">
            <v>Equipment (Including Furniture, Excluding Computers)</v>
          </cell>
          <cell r="C2161">
            <v>0</v>
          </cell>
          <cell r="D2161">
            <v>0</v>
          </cell>
          <cell r="E2161">
            <v>0</v>
          </cell>
        </row>
        <row r="2162">
          <cell r="A2162" t="str">
            <v>177.D</v>
          </cell>
          <cell r="B2162" t="str">
            <v xml:space="preserve">Drugs and supplies </v>
          </cell>
          <cell r="C2162">
            <v>0</v>
          </cell>
          <cell r="D2162">
            <v>0</v>
          </cell>
          <cell r="E2162">
            <v>0</v>
          </cell>
        </row>
        <row r="2163">
          <cell r="A2163" t="str">
            <v>177.E</v>
          </cell>
          <cell r="B2163" t="str">
            <v>Diagnostics (Consumables, PPP, Sample Transport)</v>
          </cell>
          <cell r="C2163">
            <v>0</v>
          </cell>
          <cell r="D2163">
            <v>0</v>
          </cell>
          <cell r="E2163">
            <v>0</v>
          </cell>
        </row>
        <row r="2164">
          <cell r="A2164" t="str">
            <v>177.F</v>
          </cell>
          <cell r="B2164" t="str">
            <v>Capacity building incl. training</v>
          </cell>
          <cell r="C2164">
            <v>0</v>
          </cell>
          <cell r="D2164">
            <v>0</v>
          </cell>
          <cell r="E2164">
            <v>0</v>
          </cell>
        </row>
        <row r="2165">
          <cell r="A2165" t="str">
            <v>177.G</v>
          </cell>
          <cell r="B2165" t="str">
            <v>ASHA incentives</v>
          </cell>
          <cell r="C2165">
            <v>0</v>
          </cell>
          <cell r="D2165">
            <v>0</v>
          </cell>
          <cell r="E2165">
            <v>0</v>
          </cell>
        </row>
        <row r="2166">
          <cell r="A2166" t="str">
            <v>177.H</v>
          </cell>
          <cell r="B2166" t="str">
            <v>Others including operating costs(OOC)</v>
          </cell>
          <cell r="C2166">
            <v>2650000</v>
          </cell>
          <cell r="D2166">
            <v>1720803</v>
          </cell>
          <cell r="E2166">
            <v>0.64935962264150948</v>
          </cell>
        </row>
        <row r="2167">
          <cell r="A2167" t="str">
            <v>177.I</v>
          </cell>
          <cell r="B2167" t="str">
            <v xml:space="preserve">IEC &amp; Printing </v>
          </cell>
          <cell r="C2167">
            <v>0</v>
          </cell>
          <cell r="D2167">
            <v>0</v>
          </cell>
          <cell r="E2167">
            <v>0</v>
          </cell>
        </row>
        <row r="2168">
          <cell r="A2168" t="str">
            <v>177.J</v>
          </cell>
          <cell r="B2168" t="str">
            <v>Planning &amp; M&amp;E</v>
          </cell>
          <cell r="C2168">
            <v>0</v>
          </cell>
          <cell r="D2168">
            <v>0</v>
          </cell>
          <cell r="E2168">
            <v>0</v>
          </cell>
        </row>
        <row r="2169">
          <cell r="A2169" t="str">
            <v>177.K</v>
          </cell>
          <cell r="B2169" t="str">
            <v>Surveillance, Research, Review, Evaluation (SRRE)</v>
          </cell>
          <cell r="C2169">
            <v>0</v>
          </cell>
          <cell r="D2169">
            <v>0</v>
          </cell>
          <cell r="E2169">
            <v>0</v>
          </cell>
        </row>
        <row r="2170">
          <cell r="A2170">
            <v>0</v>
          </cell>
          <cell r="B2170" t="str">
            <v>Other Initiatives to improve access  (Excluding Planning &amp; M&amp;E)</v>
          </cell>
          <cell r="C2170">
            <v>4416919000</v>
          </cell>
          <cell r="D2170">
            <v>4396352209.1999998</v>
          </cell>
          <cell r="E2170">
            <v>0.99534363414859994</v>
          </cell>
        </row>
        <row r="2171">
          <cell r="A2171">
            <v>178</v>
          </cell>
          <cell r="B2171" t="str">
            <v>Comprehensive Grievance Redressal Mechanism</v>
          </cell>
          <cell r="C2171">
            <v>66400000</v>
          </cell>
          <cell r="D2171">
            <v>46319154</v>
          </cell>
          <cell r="E2171">
            <v>0.69757762048192773</v>
          </cell>
        </row>
        <row r="2172">
          <cell r="A2172" t="str">
            <v>178.A</v>
          </cell>
          <cell r="B2172" t="str">
            <v>DBT</v>
          </cell>
          <cell r="C2172">
            <v>0</v>
          </cell>
          <cell r="D2172">
            <v>0</v>
          </cell>
          <cell r="E2172">
            <v>0</v>
          </cell>
        </row>
        <row r="2173">
          <cell r="A2173" t="str">
            <v>178.B</v>
          </cell>
          <cell r="B2173" t="str">
            <v>Infrastructure - Civil works (I&amp;C)</v>
          </cell>
          <cell r="C2173">
            <v>0</v>
          </cell>
          <cell r="D2173">
            <v>0</v>
          </cell>
          <cell r="E2173">
            <v>0</v>
          </cell>
        </row>
        <row r="2174">
          <cell r="A2174" t="str">
            <v>178.C</v>
          </cell>
          <cell r="B2174" t="str">
            <v>Equipment (Including Furniture, Excluding Computers)</v>
          </cell>
          <cell r="C2174">
            <v>0</v>
          </cell>
          <cell r="D2174">
            <v>0</v>
          </cell>
          <cell r="E2174">
            <v>0</v>
          </cell>
        </row>
        <row r="2175">
          <cell r="A2175" t="str">
            <v>178.D</v>
          </cell>
          <cell r="B2175" t="str">
            <v xml:space="preserve">Drugs and supplies </v>
          </cell>
          <cell r="C2175">
            <v>0</v>
          </cell>
          <cell r="D2175">
            <v>0</v>
          </cell>
          <cell r="E2175">
            <v>0</v>
          </cell>
        </row>
        <row r="2176">
          <cell r="A2176" t="str">
            <v>178.E</v>
          </cell>
          <cell r="B2176" t="str">
            <v>Diagnostics (Consumables, PPP, Sample Transport)</v>
          </cell>
          <cell r="C2176">
            <v>0</v>
          </cell>
          <cell r="D2176">
            <v>0</v>
          </cell>
          <cell r="E2176">
            <v>0</v>
          </cell>
        </row>
        <row r="2177">
          <cell r="A2177" t="str">
            <v>178.F</v>
          </cell>
          <cell r="B2177" t="str">
            <v>Capacity building incl. training</v>
          </cell>
          <cell r="C2177">
            <v>0</v>
          </cell>
          <cell r="D2177">
            <v>0</v>
          </cell>
          <cell r="E2177">
            <v>0</v>
          </cell>
        </row>
        <row r="2178">
          <cell r="A2178" t="str">
            <v>178.G</v>
          </cell>
          <cell r="B2178" t="str">
            <v>ASHA incentives</v>
          </cell>
          <cell r="C2178">
            <v>0</v>
          </cell>
          <cell r="D2178">
            <v>0</v>
          </cell>
          <cell r="E2178">
            <v>0</v>
          </cell>
        </row>
        <row r="2179">
          <cell r="A2179" t="str">
            <v>178.H</v>
          </cell>
          <cell r="B2179" t="str">
            <v>Others including operating costs(OOC)</v>
          </cell>
          <cell r="C2179">
            <v>66400000</v>
          </cell>
          <cell r="D2179">
            <v>46319154</v>
          </cell>
          <cell r="E2179">
            <v>0.69757762048192773</v>
          </cell>
        </row>
        <row r="2180">
          <cell r="A2180" t="str">
            <v>178.I</v>
          </cell>
          <cell r="B2180" t="str">
            <v xml:space="preserve">IEC &amp; Printing </v>
          </cell>
          <cell r="C2180">
            <v>0</v>
          </cell>
          <cell r="D2180">
            <v>0</v>
          </cell>
          <cell r="E2180">
            <v>0</v>
          </cell>
        </row>
        <row r="2181">
          <cell r="A2181" t="str">
            <v>178.J</v>
          </cell>
          <cell r="B2181" t="str">
            <v>Planning &amp; M&amp;E</v>
          </cell>
          <cell r="C2181">
            <v>0</v>
          </cell>
          <cell r="D2181">
            <v>0</v>
          </cell>
          <cell r="E2181">
            <v>0</v>
          </cell>
        </row>
        <row r="2182">
          <cell r="A2182" t="str">
            <v>178.K</v>
          </cell>
          <cell r="B2182" t="str">
            <v>Surveillance, Research, Review, Evaluation (SRRE)</v>
          </cell>
          <cell r="C2182">
            <v>0</v>
          </cell>
          <cell r="D2182">
            <v>0</v>
          </cell>
          <cell r="E2182">
            <v>0</v>
          </cell>
        </row>
        <row r="2183">
          <cell r="A2183">
            <v>179</v>
          </cell>
          <cell r="B2183" t="str">
            <v>PPP</v>
          </cell>
          <cell r="C2183">
            <v>0</v>
          </cell>
          <cell r="D2183">
            <v>0</v>
          </cell>
          <cell r="E2183">
            <v>0</v>
          </cell>
        </row>
        <row r="2184">
          <cell r="A2184" t="str">
            <v>179.A</v>
          </cell>
          <cell r="B2184" t="str">
            <v>DBT</v>
          </cell>
          <cell r="C2184">
            <v>0</v>
          </cell>
          <cell r="D2184">
            <v>0</v>
          </cell>
          <cell r="E2184">
            <v>0</v>
          </cell>
        </row>
        <row r="2185">
          <cell r="A2185" t="str">
            <v>179.B</v>
          </cell>
          <cell r="B2185" t="str">
            <v>Infrastructure - Civil works (I&amp;C)</v>
          </cell>
          <cell r="C2185">
            <v>0</v>
          </cell>
          <cell r="D2185">
            <v>0</v>
          </cell>
          <cell r="E2185">
            <v>0</v>
          </cell>
        </row>
        <row r="2186">
          <cell r="A2186" t="str">
            <v>179.C</v>
          </cell>
          <cell r="B2186" t="str">
            <v>Equipment (Including Furniture, Excluding Computers)</v>
          </cell>
          <cell r="C2186">
            <v>0</v>
          </cell>
          <cell r="D2186">
            <v>0</v>
          </cell>
          <cell r="E2186">
            <v>0</v>
          </cell>
        </row>
        <row r="2187">
          <cell r="A2187" t="str">
            <v>179.D</v>
          </cell>
          <cell r="B2187" t="str">
            <v xml:space="preserve">Drugs and supplies </v>
          </cell>
          <cell r="C2187">
            <v>0</v>
          </cell>
          <cell r="D2187">
            <v>0</v>
          </cell>
          <cell r="E2187">
            <v>0</v>
          </cell>
        </row>
        <row r="2188">
          <cell r="A2188" t="str">
            <v>179.E</v>
          </cell>
          <cell r="B2188" t="str">
            <v>Diagnostics (Consumables, PPP, Sample Transport)</v>
          </cell>
          <cell r="C2188">
            <v>0</v>
          </cell>
          <cell r="D2188">
            <v>0</v>
          </cell>
          <cell r="E2188">
            <v>0</v>
          </cell>
        </row>
        <row r="2189">
          <cell r="A2189" t="str">
            <v>179.F</v>
          </cell>
          <cell r="B2189" t="str">
            <v>Capacity building incl. training</v>
          </cell>
          <cell r="C2189">
            <v>0</v>
          </cell>
          <cell r="D2189">
            <v>0</v>
          </cell>
          <cell r="E2189">
            <v>0</v>
          </cell>
        </row>
        <row r="2190">
          <cell r="A2190" t="str">
            <v>179.G</v>
          </cell>
          <cell r="B2190" t="str">
            <v>ASHA incentives</v>
          </cell>
          <cell r="C2190">
            <v>0</v>
          </cell>
          <cell r="D2190">
            <v>0</v>
          </cell>
          <cell r="E2190">
            <v>0</v>
          </cell>
        </row>
        <row r="2191">
          <cell r="A2191" t="str">
            <v>179.H</v>
          </cell>
          <cell r="B2191" t="str">
            <v>Others including operating costs(OOC)</v>
          </cell>
          <cell r="C2191">
            <v>0</v>
          </cell>
          <cell r="D2191">
            <v>0</v>
          </cell>
          <cell r="E2191">
            <v>0</v>
          </cell>
        </row>
        <row r="2192">
          <cell r="A2192" t="str">
            <v>179.I</v>
          </cell>
          <cell r="B2192" t="str">
            <v xml:space="preserve">IEC &amp; Printing </v>
          </cell>
          <cell r="C2192">
            <v>0</v>
          </cell>
          <cell r="D2192">
            <v>0</v>
          </cell>
          <cell r="E2192">
            <v>0</v>
          </cell>
        </row>
        <row r="2193">
          <cell r="A2193" t="str">
            <v>179.J</v>
          </cell>
          <cell r="B2193" t="str">
            <v>Planning &amp; M&amp;E</v>
          </cell>
          <cell r="C2193">
            <v>0</v>
          </cell>
          <cell r="D2193">
            <v>0</v>
          </cell>
          <cell r="E2193">
            <v>0</v>
          </cell>
        </row>
        <row r="2194">
          <cell r="A2194" t="str">
            <v>179.K</v>
          </cell>
          <cell r="B2194" t="str">
            <v>Surveillance, Research, Review, Evaluation (SRRE)</v>
          </cell>
          <cell r="C2194">
            <v>0</v>
          </cell>
          <cell r="D2194">
            <v>0</v>
          </cell>
          <cell r="E2194">
            <v>0</v>
          </cell>
        </row>
        <row r="2195">
          <cell r="A2195">
            <v>180</v>
          </cell>
          <cell r="B2195" t="str">
            <v>Free Drugs Services Initiative</v>
          </cell>
          <cell r="C2195">
            <v>3216012000</v>
          </cell>
          <cell r="D2195">
            <v>3468384479.5</v>
          </cell>
          <cell r="E2195">
            <v>1.0784737368828226</v>
          </cell>
        </row>
        <row r="2196">
          <cell r="A2196" t="str">
            <v>180.A</v>
          </cell>
          <cell r="B2196" t="str">
            <v>DBT</v>
          </cell>
          <cell r="C2196">
            <v>0</v>
          </cell>
          <cell r="D2196">
            <v>0</v>
          </cell>
          <cell r="E2196">
            <v>0</v>
          </cell>
        </row>
        <row r="2197">
          <cell r="A2197" t="str">
            <v>180.B</v>
          </cell>
          <cell r="B2197" t="str">
            <v>Infrastructure - Civil works (I&amp;C)</v>
          </cell>
          <cell r="C2197">
            <v>0</v>
          </cell>
          <cell r="D2197">
            <v>0</v>
          </cell>
          <cell r="E2197">
            <v>0</v>
          </cell>
        </row>
        <row r="2198">
          <cell r="A2198" t="str">
            <v>180.C</v>
          </cell>
          <cell r="B2198" t="str">
            <v>Equipment (Including Furniture, Excluding Computers)</v>
          </cell>
          <cell r="C2198">
            <v>0</v>
          </cell>
          <cell r="D2198">
            <v>0</v>
          </cell>
          <cell r="E2198">
            <v>0</v>
          </cell>
        </row>
        <row r="2199">
          <cell r="A2199" t="str">
            <v>180.D</v>
          </cell>
          <cell r="B2199" t="str">
            <v xml:space="preserve">Drugs and supplies </v>
          </cell>
          <cell r="C2199">
            <v>3105000000</v>
          </cell>
          <cell r="D2199">
            <v>3415472128.5</v>
          </cell>
          <cell r="E2199">
            <v>1.0999910236714976</v>
          </cell>
        </row>
        <row r="2200">
          <cell r="A2200" t="str">
            <v>180.E</v>
          </cell>
          <cell r="B2200" t="str">
            <v>Diagnostics (Consumables, PPP, Sample Transport)</v>
          </cell>
          <cell r="C2200">
            <v>0</v>
          </cell>
          <cell r="D2200">
            <v>0</v>
          </cell>
          <cell r="E2200">
            <v>0</v>
          </cell>
        </row>
        <row r="2201">
          <cell r="A2201" t="str">
            <v>180.F</v>
          </cell>
          <cell r="B2201" t="str">
            <v>Capacity building incl. training</v>
          </cell>
          <cell r="C2201">
            <v>0</v>
          </cell>
          <cell r="D2201">
            <v>0</v>
          </cell>
          <cell r="E2201">
            <v>0</v>
          </cell>
        </row>
        <row r="2202">
          <cell r="A2202" t="str">
            <v>180.G</v>
          </cell>
          <cell r="B2202" t="str">
            <v>ASHA incentives</v>
          </cell>
          <cell r="C2202">
            <v>0</v>
          </cell>
          <cell r="D2202">
            <v>0</v>
          </cell>
          <cell r="E2202">
            <v>0</v>
          </cell>
        </row>
        <row r="2203">
          <cell r="A2203" t="str">
            <v>180.H</v>
          </cell>
          <cell r="B2203" t="str">
            <v>Others including operating costs(OOC)</v>
          </cell>
          <cell r="C2203">
            <v>111012000</v>
          </cell>
          <cell r="D2203">
            <v>52912351</v>
          </cell>
          <cell r="E2203">
            <v>0.47663631859618782</v>
          </cell>
        </row>
        <row r="2204">
          <cell r="A2204" t="str">
            <v>180.I</v>
          </cell>
          <cell r="B2204" t="str">
            <v xml:space="preserve">IEC &amp; Printing </v>
          </cell>
          <cell r="C2204">
            <v>0</v>
          </cell>
          <cell r="D2204">
            <v>0</v>
          </cell>
          <cell r="E2204">
            <v>0</v>
          </cell>
        </row>
        <row r="2205">
          <cell r="A2205" t="str">
            <v>180.J</v>
          </cell>
          <cell r="B2205" t="str">
            <v>Planning &amp; M&amp;E</v>
          </cell>
          <cell r="C2205">
            <v>0</v>
          </cell>
          <cell r="D2205">
            <v>0</v>
          </cell>
          <cell r="E2205">
            <v>0</v>
          </cell>
        </row>
        <row r="2206">
          <cell r="A2206" t="str">
            <v>180.K</v>
          </cell>
          <cell r="B2206" t="str">
            <v>Surveillance, Research, Review, Evaluation (SRRE)</v>
          </cell>
          <cell r="C2206">
            <v>0</v>
          </cell>
          <cell r="D2206">
            <v>0</v>
          </cell>
          <cell r="E2206">
            <v>0</v>
          </cell>
        </row>
        <row r="2207">
          <cell r="A2207">
            <v>181</v>
          </cell>
          <cell r="B2207" t="str">
            <v>Free Diagnostics Services Initiative</v>
          </cell>
          <cell r="C2207">
            <v>1045756000</v>
          </cell>
          <cell r="D2207">
            <v>810385538.20000005</v>
          </cell>
          <cell r="E2207">
            <v>0.77492793557961903</v>
          </cell>
        </row>
        <row r="2208">
          <cell r="A2208" t="str">
            <v>181.A</v>
          </cell>
          <cell r="B2208" t="str">
            <v>DBT</v>
          </cell>
          <cell r="C2208">
            <v>0</v>
          </cell>
          <cell r="D2208">
            <v>0</v>
          </cell>
          <cell r="E2208">
            <v>0</v>
          </cell>
        </row>
        <row r="2209">
          <cell r="A2209" t="str">
            <v>181.B</v>
          </cell>
          <cell r="B2209" t="str">
            <v>Infrastructure - Civil works (I&amp;C)</v>
          </cell>
          <cell r="C2209">
            <v>0</v>
          </cell>
          <cell r="D2209">
            <v>0</v>
          </cell>
          <cell r="E2209">
            <v>0</v>
          </cell>
        </row>
        <row r="2210">
          <cell r="A2210" t="str">
            <v>181.C</v>
          </cell>
          <cell r="B2210" t="str">
            <v>Equipment (Including Furniture, Excluding Computers)</v>
          </cell>
          <cell r="C2210">
            <v>176882700</v>
          </cell>
          <cell r="D2210">
            <v>20950335</v>
          </cell>
          <cell r="E2210">
            <v>0.11844196747335946</v>
          </cell>
        </row>
        <row r="2211">
          <cell r="A2211" t="str">
            <v>181.D</v>
          </cell>
          <cell r="B2211" t="str">
            <v xml:space="preserve">Drugs and supplies </v>
          </cell>
          <cell r="C2211">
            <v>0</v>
          </cell>
          <cell r="D2211">
            <v>0</v>
          </cell>
          <cell r="E2211">
            <v>0</v>
          </cell>
        </row>
        <row r="2212">
          <cell r="A2212" t="str">
            <v>181.E</v>
          </cell>
          <cell r="B2212" t="str">
            <v>Diagnostics (Consumables, PPP, Sample Transport)</v>
          </cell>
          <cell r="C2212">
            <v>849323300</v>
          </cell>
          <cell r="D2212">
            <v>789435203.20000005</v>
          </cell>
          <cell r="E2212">
            <v>0.92948727910796758</v>
          </cell>
        </row>
        <row r="2213">
          <cell r="A2213" t="str">
            <v>181.F</v>
          </cell>
          <cell r="B2213" t="str">
            <v>Capacity building incl. training</v>
          </cell>
          <cell r="C2213">
            <v>0</v>
          </cell>
          <cell r="D2213">
            <v>0</v>
          </cell>
          <cell r="E2213">
            <v>0</v>
          </cell>
        </row>
        <row r="2214">
          <cell r="A2214" t="str">
            <v>181.G</v>
          </cell>
          <cell r="B2214" t="str">
            <v>ASHA incentives</v>
          </cell>
          <cell r="C2214">
            <v>0</v>
          </cell>
          <cell r="D2214">
            <v>0</v>
          </cell>
          <cell r="E2214">
            <v>0</v>
          </cell>
        </row>
        <row r="2215">
          <cell r="A2215" t="str">
            <v>181.H</v>
          </cell>
          <cell r="B2215" t="str">
            <v>Others including operating costs(OOC)</v>
          </cell>
          <cell r="C2215">
            <v>19550000</v>
          </cell>
          <cell r="D2215">
            <v>0</v>
          </cell>
          <cell r="E2215">
            <v>0</v>
          </cell>
        </row>
        <row r="2216">
          <cell r="A2216" t="str">
            <v>181.I</v>
          </cell>
          <cell r="B2216" t="str">
            <v xml:space="preserve">IEC &amp; Printing </v>
          </cell>
          <cell r="C2216">
            <v>0</v>
          </cell>
          <cell r="D2216">
            <v>0</v>
          </cell>
          <cell r="E2216">
            <v>0</v>
          </cell>
        </row>
        <row r="2217">
          <cell r="A2217" t="str">
            <v>181.J</v>
          </cell>
          <cell r="B2217" t="str">
            <v>Planning &amp; M&amp;E</v>
          </cell>
          <cell r="C2217">
            <v>0</v>
          </cell>
          <cell r="D2217">
            <v>0</v>
          </cell>
          <cell r="E2217">
            <v>0</v>
          </cell>
        </row>
        <row r="2218">
          <cell r="A2218" t="str">
            <v>181.K</v>
          </cell>
          <cell r="B2218" t="str">
            <v>Surveillance, Research, Review, Evaluation (SRRE)</v>
          </cell>
          <cell r="C2218">
            <v>0</v>
          </cell>
          <cell r="D2218">
            <v>0</v>
          </cell>
          <cell r="E2218">
            <v>0</v>
          </cell>
        </row>
        <row r="2219">
          <cell r="A2219">
            <v>182</v>
          </cell>
          <cell r="B2219" t="str">
            <v>Mobile Medical Units</v>
          </cell>
          <cell r="C2219">
            <v>0</v>
          </cell>
          <cell r="D2219">
            <v>0</v>
          </cell>
          <cell r="E2219">
            <v>0</v>
          </cell>
        </row>
        <row r="2220">
          <cell r="A2220" t="str">
            <v>182.A</v>
          </cell>
          <cell r="B2220" t="str">
            <v>DBT</v>
          </cell>
          <cell r="C2220">
            <v>0</v>
          </cell>
          <cell r="D2220">
            <v>0</v>
          </cell>
          <cell r="E2220">
            <v>0</v>
          </cell>
        </row>
        <row r="2221">
          <cell r="A2221" t="str">
            <v>182.B</v>
          </cell>
          <cell r="B2221" t="str">
            <v>Infrastructure - Civil works (I&amp;C)</v>
          </cell>
          <cell r="C2221">
            <v>0</v>
          </cell>
          <cell r="D2221">
            <v>0</v>
          </cell>
          <cell r="E2221">
            <v>0</v>
          </cell>
        </row>
        <row r="2222">
          <cell r="A2222" t="str">
            <v>182.C</v>
          </cell>
          <cell r="B2222" t="str">
            <v>Equipment (Including Furniture, Excluding Computers)</v>
          </cell>
          <cell r="C2222">
            <v>0</v>
          </cell>
          <cell r="D2222">
            <v>0</v>
          </cell>
          <cell r="E2222">
            <v>0</v>
          </cell>
        </row>
        <row r="2223">
          <cell r="A2223" t="str">
            <v>182.D</v>
          </cell>
          <cell r="B2223" t="str">
            <v xml:space="preserve">Drugs and supplies </v>
          </cell>
          <cell r="C2223">
            <v>0</v>
          </cell>
          <cell r="D2223">
            <v>0</v>
          </cell>
          <cell r="E2223">
            <v>0</v>
          </cell>
        </row>
        <row r="2224">
          <cell r="A2224" t="str">
            <v>182.E</v>
          </cell>
          <cell r="B2224" t="str">
            <v>Diagnostics (Consumables, PPP, Sample Transport)</v>
          </cell>
          <cell r="C2224">
            <v>0</v>
          </cell>
          <cell r="D2224">
            <v>0</v>
          </cell>
          <cell r="E2224">
            <v>0</v>
          </cell>
        </row>
        <row r="2225">
          <cell r="A2225" t="str">
            <v>182.F</v>
          </cell>
          <cell r="B2225" t="str">
            <v>Capacity building incl. training</v>
          </cell>
          <cell r="C2225">
            <v>0</v>
          </cell>
          <cell r="D2225">
            <v>0</v>
          </cell>
          <cell r="E2225">
            <v>0</v>
          </cell>
        </row>
        <row r="2226">
          <cell r="A2226" t="str">
            <v>182.G</v>
          </cell>
          <cell r="B2226" t="str">
            <v>ASHA incentives</v>
          </cell>
          <cell r="C2226">
            <v>0</v>
          </cell>
          <cell r="D2226">
            <v>0</v>
          </cell>
          <cell r="E2226">
            <v>0</v>
          </cell>
        </row>
        <row r="2227">
          <cell r="A2227" t="str">
            <v>182.H</v>
          </cell>
          <cell r="B2227" t="str">
            <v>Others including operating costs(OOC)</v>
          </cell>
          <cell r="C2227">
            <v>0</v>
          </cell>
          <cell r="D2227">
            <v>0</v>
          </cell>
          <cell r="E2227">
            <v>0</v>
          </cell>
        </row>
        <row r="2228">
          <cell r="A2228" t="str">
            <v>182.I</v>
          </cell>
          <cell r="B2228" t="str">
            <v xml:space="preserve">IEC &amp; Printing </v>
          </cell>
          <cell r="C2228">
            <v>0</v>
          </cell>
          <cell r="D2228">
            <v>0</v>
          </cell>
          <cell r="E2228">
            <v>0</v>
          </cell>
        </row>
        <row r="2229">
          <cell r="A2229" t="str">
            <v>182.J</v>
          </cell>
          <cell r="B2229" t="str">
            <v>Planning &amp; M&amp;E</v>
          </cell>
          <cell r="C2229">
            <v>0</v>
          </cell>
          <cell r="D2229">
            <v>0</v>
          </cell>
          <cell r="E2229">
            <v>0</v>
          </cell>
        </row>
        <row r="2230">
          <cell r="A2230" t="str">
            <v>182.K</v>
          </cell>
          <cell r="B2230" t="str">
            <v>Surveillance, Research, Review, Evaluation (SRRE)</v>
          </cell>
          <cell r="C2230">
            <v>0</v>
          </cell>
          <cell r="D2230">
            <v>0</v>
          </cell>
          <cell r="E2230">
            <v>0</v>
          </cell>
        </row>
        <row r="2231">
          <cell r="A2231">
            <v>183</v>
          </cell>
          <cell r="B2231" t="str">
            <v>State specific Programme Interventions and Innovations</v>
          </cell>
          <cell r="C2231">
            <v>88751000</v>
          </cell>
          <cell r="D2231">
            <v>71263037.5</v>
          </cell>
          <cell r="E2231">
            <v>0.80295475543937533</v>
          </cell>
        </row>
        <row r="2232">
          <cell r="A2232" t="str">
            <v>183.A</v>
          </cell>
          <cell r="B2232" t="str">
            <v>DBT</v>
          </cell>
          <cell r="C2232">
            <v>0</v>
          </cell>
          <cell r="D2232">
            <v>0</v>
          </cell>
          <cell r="E2232">
            <v>0</v>
          </cell>
        </row>
        <row r="2233">
          <cell r="A2233" t="str">
            <v>183.B</v>
          </cell>
          <cell r="B2233" t="str">
            <v>Infrastructure - Civil works (I&amp;C)</v>
          </cell>
          <cell r="C2233">
            <v>0</v>
          </cell>
          <cell r="D2233">
            <v>0</v>
          </cell>
          <cell r="E2233">
            <v>0</v>
          </cell>
        </row>
        <row r="2234">
          <cell r="A2234" t="str">
            <v>183.C</v>
          </cell>
          <cell r="B2234" t="str">
            <v>Equipment (Including Furniture, Excluding Computers)</v>
          </cell>
          <cell r="C2234">
            <v>0</v>
          </cell>
          <cell r="D2234">
            <v>0</v>
          </cell>
          <cell r="E2234">
            <v>0</v>
          </cell>
        </row>
        <row r="2235">
          <cell r="A2235" t="str">
            <v>183.D</v>
          </cell>
          <cell r="B2235" t="str">
            <v xml:space="preserve">Drugs and supplies </v>
          </cell>
          <cell r="C2235">
            <v>0</v>
          </cell>
          <cell r="D2235">
            <v>0</v>
          </cell>
          <cell r="E2235">
            <v>0</v>
          </cell>
        </row>
        <row r="2236">
          <cell r="A2236" t="str">
            <v>183.E</v>
          </cell>
          <cell r="B2236" t="str">
            <v>Diagnostics (Consumables, PPP, Sample Transport)</v>
          </cell>
          <cell r="C2236">
            <v>0</v>
          </cell>
          <cell r="D2236">
            <v>0</v>
          </cell>
          <cell r="E2236">
            <v>0</v>
          </cell>
        </row>
        <row r="2237">
          <cell r="A2237" t="str">
            <v>183.F</v>
          </cell>
          <cell r="B2237" t="str">
            <v>Capacity building incl. training</v>
          </cell>
          <cell r="C2237">
            <v>0</v>
          </cell>
          <cell r="D2237">
            <v>0</v>
          </cell>
          <cell r="E2237">
            <v>0</v>
          </cell>
        </row>
        <row r="2238">
          <cell r="A2238" t="str">
            <v>183.G</v>
          </cell>
          <cell r="B2238" t="str">
            <v>ASHA incentives</v>
          </cell>
          <cell r="C2238">
            <v>0</v>
          </cell>
          <cell r="D2238">
            <v>0</v>
          </cell>
          <cell r="E2238">
            <v>0</v>
          </cell>
        </row>
        <row r="2239">
          <cell r="A2239" t="str">
            <v>183.H</v>
          </cell>
          <cell r="B2239" t="str">
            <v>Others including operating costs(OOC)</v>
          </cell>
          <cell r="C2239">
            <v>88751000</v>
          </cell>
          <cell r="D2239">
            <v>71263037.5</v>
          </cell>
          <cell r="E2239">
            <v>0.80295475543937533</v>
          </cell>
        </row>
        <row r="2240">
          <cell r="A2240" t="str">
            <v>183.I</v>
          </cell>
          <cell r="B2240" t="str">
            <v xml:space="preserve">IEC &amp; Printing </v>
          </cell>
          <cell r="C2240">
            <v>0</v>
          </cell>
          <cell r="D2240">
            <v>0</v>
          </cell>
          <cell r="E2240">
            <v>0</v>
          </cell>
        </row>
        <row r="2241">
          <cell r="A2241" t="str">
            <v>183.J</v>
          </cell>
          <cell r="B2241" t="str">
            <v>Planning &amp; M&amp;E</v>
          </cell>
          <cell r="C2241">
            <v>0</v>
          </cell>
          <cell r="D2241">
            <v>0</v>
          </cell>
          <cell r="E2241">
            <v>0</v>
          </cell>
        </row>
        <row r="2242">
          <cell r="A2242" t="str">
            <v>183.K</v>
          </cell>
          <cell r="B2242" t="str">
            <v>Surveillance, Research, Review, Evaluation (SRRE)</v>
          </cell>
          <cell r="C2242">
            <v>0</v>
          </cell>
          <cell r="D2242">
            <v>0</v>
          </cell>
          <cell r="E2242">
            <v>0</v>
          </cell>
        </row>
        <row r="2243">
          <cell r="A2243">
            <v>0</v>
          </cell>
          <cell r="B2243" t="str">
            <v>Inventory Management  (Excluding Planning &amp; M&amp;E)</v>
          </cell>
          <cell r="C2243">
            <v>378885000</v>
          </cell>
          <cell r="D2243">
            <v>309056689</v>
          </cell>
          <cell r="E2243">
            <v>0.81570051334837745</v>
          </cell>
        </row>
        <row r="2244">
          <cell r="A2244">
            <v>184</v>
          </cell>
          <cell r="B2244" t="str">
            <v>Biomedical Equipment Management System and AERB</v>
          </cell>
          <cell r="C2244">
            <v>378885000</v>
          </cell>
          <cell r="D2244">
            <v>309056689</v>
          </cell>
          <cell r="E2244">
            <v>0.81570051334837745</v>
          </cell>
        </row>
        <row r="2245">
          <cell r="A2245" t="str">
            <v>184.A</v>
          </cell>
          <cell r="B2245" t="str">
            <v>DBT</v>
          </cell>
          <cell r="C2245">
            <v>0</v>
          </cell>
          <cell r="D2245">
            <v>0</v>
          </cell>
          <cell r="E2245">
            <v>0</v>
          </cell>
        </row>
        <row r="2246">
          <cell r="A2246" t="str">
            <v>184.B</v>
          </cell>
          <cell r="B2246" t="str">
            <v>Infrastructure - Civil works (I&amp;C)</v>
          </cell>
          <cell r="C2246">
            <v>0</v>
          </cell>
          <cell r="D2246">
            <v>0</v>
          </cell>
          <cell r="E2246">
            <v>0</v>
          </cell>
        </row>
        <row r="2247">
          <cell r="A2247" t="str">
            <v>184.C</v>
          </cell>
          <cell r="B2247" t="str">
            <v>Equipment (Including Furniture, Excluding Computers)</v>
          </cell>
          <cell r="C2247">
            <v>0</v>
          </cell>
          <cell r="D2247">
            <v>0</v>
          </cell>
          <cell r="E2247">
            <v>0</v>
          </cell>
        </row>
        <row r="2248">
          <cell r="A2248" t="str">
            <v>184.D</v>
          </cell>
          <cell r="B2248" t="str">
            <v xml:space="preserve">Drugs and supplies </v>
          </cell>
          <cell r="C2248">
            <v>0</v>
          </cell>
          <cell r="D2248">
            <v>0</v>
          </cell>
          <cell r="E2248">
            <v>0</v>
          </cell>
        </row>
        <row r="2249">
          <cell r="A2249" t="str">
            <v>184.E</v>
          </cell>
          <cell r="B2249" t="str">
            <v>Diagnostics (Consumables, PPP, Sample Transport)</v>
          </cell>
          <cell r="C2249">
            <v>0</v>
          </cell>
          <cell r="D2249">
            <v>0</v>
          </cell>
          <cell r="E2249">
            <v>0</v>
          </cell>
        </row>
        <row r="2250">
          <cell r="A2250" t="str">
            <v>184.F</v>
          </cell>
          <cell r="B2250" t="str">
            <v>Capacity building incl. training</v>
          </cell>
          <cell r="C2250">
            <v>0</v>
          </cell>
          <cell r="D2250">
            <v>0</v>
          </cell>
          <cell r="E2250">
            <v>0</v>
          </cell>
        </row>
        <row r="2251">
          <cell r="A2251" t="str">
            <v>184.G</v>
          </cell>
          <cell r="B2251" t="str">
            <v>ASHA incentives</v>
          </cell>
          <cell r="C2251">
            <v>0</v>
          </cell>
          <cell r="D2251">
            <v>0</v>
          </cell>
          <cell r="E2251">
            <v>0</v>
          </cell>
        </row>
        <row r="2252">
          <cell r="A2252" t="str">
            <v>184.H</v>
          </cell>
          <cell r="B2252" t="str">
            <v>Others including operating costs(OOC)</v>
          </cell>
          <cell r="C2252">
            <v>378885000</v>
          </cell>
          <cell r="D2252">
            <v>309056689</v>
          </cell>
          <cell r="E2252">
            <v>0.81570051334837745</v>
          </cell>
        </row>
        <row r="2253">
          <cell r="A2253" t="str">
            <v>184.I</v>
          </cell>
          <cell r="B2253" t="str">
            <v xml:space="preserve">IEC &amp; Printing </v>
          </cell>
          <cell r="C2253">
            <v>0</v>
          </cell>
          <cell r="D2253">
            <v>0</v>
          </cell>
          <cell r="E2253">
            <v>0</v>
          </cell>
        </row>
        <row r="2254">
          <cell r="A2254" t="str">
            <v>184.J</v>
          </cell>
          <cell r="B2254" t="str">
            <v>Planning &amp; M&amp;E</v>
          </cell>
          <cell r="C2254">
            <v>0</v>
          </cell>
          <cell r="D2254">
            <v>0</v>
          </cell>
          <cell r="E2254">
            <v>0</v>
          </cell>
        </row>
        <row r="2255">
          <cell r="A2255" t="str">
            <v>184.K</v>
          </cell>
          <cell r="B2255" t="str">
            <v>Surveillance, Research, Review, Evaluation (SRRE)</v>
          </cell>
          <cell r="C2255">
            <v>0</v>
          </cell>
          <cell r="D2255">
            <v>0</v>
          </cell>
          <cell r="E2255">
            <v>0</v>
          </cell>
        </row>
        <row r="2256">
          <cell r="A2256">
            <v>0</v>
          </cell>
          <cell r="B2256" t="str">
            <v xml:space="preserve">Human Resources for Health </v>
          </cell>
          <cell r="C2256">
            <v>17199758000</v>
          </cell>
          <cell r="D2256">
            <v>8038292829.8299999</v>
          </cell>
          <cell r="E2256">
            <v>0.46734918187976832</v>
          </cell>
        </row>
        <row r="2257">
          <cell r="A2257">
            <v>185</v>
          </cell>
          <cell r="B2257" t="str">
            <v>Remuneration for all NHM HR</v>
          </cell>
          <cell r="C2257">
            <v>12101514000</v>
          </cell>
          <cell r="D2257">
            <v>5967619172.8100004</v>
          </cell>
          <cell r="E2257">
            <v>0.49312996479696675</v>
          </cell>
        </row>
        <row r="2258">
          <cell r="A2258">
            <v>185.1</v>
          </cell>
          <cell r="B2258" t="str">
            <v>Remuneration for all NHM HR-SD</v>
          </cell>
          <cell r="C2258">
            <v>9309789000</v>
          </cell>
          <cell r="D2258">
            <v>4406916054.5900002</v>
          </cell>
          <cell r="E2258">
            <v>0.47336368789776012</v>
          </cell>
        </row>
        <row r="2259">
          <cell r="A2259">
            <v>185.2</v>
          </cell>
          <cell r="B2259" t="str">
            <v>Remuneration for all NHM HR-PM</v>
          </cell>
          <cell r="C2259">
            <v>2791724999.9999995</v>
          </cell>
          <cell r="D2259">
            <v>1560703118.22</v>
          </cell>
          <cell r="E2259">
            <v>0.55904615183085737</v>
          </cell>
        </row>
        <row r="2260">
          <cell r="A2260" t="str">
            <v>185.C</v>
          </cell>
          <cell r="B2260" t="str">
            <v>Equipment (Including Furniture, Excluding Computers)</v>
          </cell>
          <cell r="C2260">
            <v>0</v>
          </cell>
          <cell r="D2260">
            <v>0</v>
          </cell>
          <cell r="E2260">
            <v>0</v>
          </cell>
        </row>
        <row r="2261">
          <cell r="A2261" t="str">
            <v>185.D</v>
          </cell>
          <cell r="B2261" t="str">
            <v xml:space="preserve">Drugs and supplies </v>
          </cell>
          <cell r="C2261">
            <v>0</v>
          </cell>
          <cell r="D2261">
            <v>0</v>
          </cell>
          <cell r="E2261">
            <v>0</v>
          </cell>
        </row>
        <row r="2262">
          <cell r="A2262" t="str">
            <v>185.E</v>
          </cell>
          <cell r="B2262" t="str">
            <v>Diagnostics (Consumables, PPP, Sample Transport)</v>
          </cell>
          <cell r="C2262">
            <v>0</v>
          </cell>
          <cell r="D2262">
            <v>0</v>
          </cell>
          <cell r="E2262">
            <v>0</v>
          </cell>
        </row>
        <row r="2263">
          <cell r="A2263" t="str">
            <v>185.F</v>
          </cell>
          <cell r="B2263" t="str">
            <v>Capacity building incl. training</v>
          </cell>
          <cell r="C2263">
            <v>0</v>
          </cell>
          <cell r="D2263">
            <v>0</v>
          </cell>
          <cell r="E2263">
            <v>0</v>
          </cell>
        </row>
        <row r="2264">
          <cell r="A2264" t="str">
            <v>185.G</v>
          </cell>
          <cell r="B2264" t="str">
            <v>ASHA incentives</v>
          </cell>
          <cell r="C2264">
            <v>0</v>
          </cell>
          <cell r="D2264">
            <v>0</v>
          </cell>
          <cell r="E2264">
            <v>0</v>
          </cell>
        </row>
        <row r="2265">
          <cell r="A2265" t="str">
            <v>185.H</v>
          </cell>
          <cell r="B2265" t="str">
            <v>Others including operating costs(OOC)</v>
          </cell>
          <cell r="C2265">
            <v>0</v>
          </cell>
          <cell r="D2265">
            <v>0</v>
          </cell>
          <cell r="E2265">
            <v>0</v>
          </cell>
        </row>
        <row r="2266">
          <cell r="A2266" t="str">
            <v>185.I</v>
          </cell>
          <cell r="B2266" t="str">
            <v xml:space="preserve">IEC &amp; Printing </v>
          </cell>
          <cell r="C2266">
            <v>0</v>
          </cell>
          <cell r="D2266">
            <v>0</v>
          </cell>
          <cell r="E2266">
            <v>0</v>
          </cell>
        </row>
        <row r="2267">
          <cell r="A2267" t="str">
            <v>185.J</v>
          </cell>
          <cell r="B2267" t="str">
            <v>Planning &amp; M&amp;E</v>
          </cell>
          <cell r="C2267">
            <v>0</v>
          </cell>
          <cell r="D2267">
            <v>0</v>
          </cell>
          <cell r="E2267">
            <v>0</v>
          </cell>
        </row>
        <row r="2268">
          <cell r="A2268" t="str">
            <v>185.K</v>
          </cell>
          <cell r="B2268" t="str">
            <v>Surveillance, Research, Review, Evaluation (SRRE)</v>
          </cell>
          <cell r="C2268">
            <v>0</v>
          </cell>
          <cell r="D2268">
            <v>0</v>
          </cell>
          <cell r="E2268">
            <v>0</v>
          </cell>
        </row>
        <row r="2269">
          <cell r="A2269">
            <v>186</v>
          </cell>
          <cell r="B2269" t="str">
            <v>Incentives(Allowance, Incentives, staff welfare fund)</v>
          </cell>
          <cell r="C2269">
            <v>218420000</v>
          </cell>
          <cell r="D2269">
            <v>157012052</v>
          </cell>
          <cell r="E2269">
            <v>0.71885382290998989</v>
          </cell>
        </row>
        <row r="2270">
          <cell r="A2270" t="str">
            <v>186.A</v>
          </cell>
          <cell r="B2270" t="str">
            <v>DBT</v>
          </cell>
          <cell r="C2270">
            <v>78625000</v>
          </cell>
          <cell r="D2270">
            <v>53892097</v>
          </cell>
          <cell r="E2270">
            <v>0.68543207631160574</v>
          </cell>
        </row>
        <row r="2271">
          <cell r="A2271" t="str">
            <v>186.B</v>
          </cell>
          <cell r="B2271" t="str">
            <v>Infrastructure - Civil works (I&amp;C)</v>
          </cell>
          <cell r="C2271">
            <v>0</v>
          </cell>
          <cell r="D2271">
            <v>0</v>
          </cell>
          <cell r="E2271">
            <v>0</v>
          </cell>
        </row>
        <row r="2272">
          <cell r="A2272" t="str">
            <v>186.C</v>
          </cell>
          <cell r="B2272" t="str">
            <v>Equipment (Including Furniture, Excluding Computers)</v>
          </cell>
          <cell r="C2272">
            <v>0</v>
          </cell>
          <cell r="D2272">
            <v>0</v>
          </cell>
          <cell r="E2272">
            <v>0</v>
          </cell>
        </row>
        <row r="2273">
          <cell r="A2273" t="str">
            <v>186.D</v>
          </cell>
          <cell r="B2273" t="str">
            <v xml:space="preserve">Drugs and supplies </v>
          </cell>
          <cell r="C2273">
            <v>0</v>
          </cell>
          <cell r="D2273">
            <v>0</v>
          </cell>
          <cell r="E2273">
            <v>0</v>
          </cell>
        </row>
        <row r="2274">
          <cell r="A2274" t="str">
            <v>186.E</v>
          </cell>
          <cell r="B2274" t="str">
            <v>Diagnostics (Consumables, PPP, Sample Transport)</v>
          </cell>
          <cell r="C2274">
            <v>0</v>
          </cell>
          <cell r="D2274">
            <v>0</v>
          </cell>
          <cell r="E2274">
            <v>0</v>
          </cell>
        </row>
        <row r="2275">
          <cell r="A2275" t="str">
            <v>186.F</v>
          </cell>
          <cell r="B2275" t="str">
            <v>Capacity building incl. training</v>
          </cell>
          <cell r="C2275">
            <v>0</v>
          </cell>
          <cell r="D2275">
            <v>0</v>
          </cell>
          <cell r="E2275">
            <v>0</v>
          </cell>
        </row>
        <row r="2276">
          <cell r="A2276" t="str">
            <v>186.G</v>
          </cell>
          <cell r="B2276" t="str">
            <v>ASHA incentives</v>
          </cell>
          <cell r="C2276">
            <v>0</v>
          </cell>
          <cell r="D2276">
            <v>0</v>
          </cell>
          <cell r="E2276">
            <v>0</v>
          </cell>
        </row>
        <row r="2277">
          <cell r="A2277" t="str">
            <v>186.H</v>
          </cell>
          <cell r="B2277" t="str">
            <v>Others including operating costs(OOC)</v>
          </cell>
          <cell r="C2277">
            <v>139795000</v>
          </cell>
          <cell r="D2277">
            <v>103119955</v>
          </cell>
          <cell r="E2277">
            <v>0.73765123931471077</v>
          </cell>
        </row>
        <row r="2278">
          <cell r="A2278" t="str">
            <v>186.I</v>
          </cell>
          <cell r="B2278" t="str">
            <v xml:space="preserve">IEC &amp; Printing </v>
          </cell>
          <cell r="C2278">
            <v>0</v>
          </cell>
          <cell r="D2278">
            <v>0</v>
          </cell>
          <cell r="E2278">
            <v>0</v>
          </cell>
        </row>
        <row r="2279">
          <cell r="A2279" t="str">
            <v>186.J</v>
          </cell>
          <cell r="B2279" t="str">
            <v>Planning &amp; M&amp;E</v>
          </cell>
          <cell r="C2279">
            <v>0</v>
          </cell>
          <cell r="D2279">
            <v>0</v>
          </cell>
          <cell r="E2279">
            <v>0</v>
          </cell>
        </row>
        <row r="2280">
          <cell r="A2280" t="str">
            <v>186.K</v>
          </cell>
          <cell r="B2280" t="str">
            <v>Surveillance, Research, Review, Evaluation (SRRE)</v>
          </cell>
          <cell r="C2280">
            <v>0</v>
          </cell>
          <cell r="D2280">
            <v>0</v>
          </cell>
          <cell r="E2280">
            <v>0</v>
          </cell>
        </row>
        <row r="2281">
          <cell r="A2281">
            <v>187</v>
          </cell>
          <cell r="B2281" t="str">
            <v>Remuneration for CHOs (Revised)</v>
          </cell>
          <cell r="C2281">
            <v>2938296000</v>
          </cell>
          <cell r="D2281">
            <v>1194806377.02</v>
          </cell>
          <cell r="E2281">
            <v>0.40663240770160664</v>
          </cell>
        </row>
        <row r="2282">
          <cell r="A2282" t="str">
            <v>187.A</v>
          </cell>
          <cell r="B2282" t="str">
            <v xml:space="preserve">CHO salary </v>
          </cell>
          <cell r="C2282">
            <v>2938296000</v>
          </cell>
          <cell r="D2282">
            <v>1194806377.02</v>
          </cell>
          <cell r="E2282">
            <v>0.40663240770160664</v>
          </cell>
        </row>
        <row r="2283">
          <cell r="A2283" t="str">
            <v>187.B</v>
          </cell>
          <cell r="B2283" t="str">
            <v>Infrastructure - Civil works (I&amp;C)</v>
          </cell>
          <cell r="C2283">
            <v>0</v>
          </cell>
          <cell r="D2283">
            <v>0</v>
          </cell>
          <cell r="E2283">
            <v>0</v>
          </cell>
        </row>
        <row r="2284">
          <cell r="A2284" t="str">
            <v>187.C</v>
          </cell>
          <cell r="B2284" t="str">
            <v>Equipment (Including Furniture, Excluding Computers)</v>
          </cell>
          <cell r="C2284">
            <v>0</v>
          </cell>
          <cell r="D2284">
            <v>0</v>
          </cell>
          <cell r="E2284">
            <v>0</v>
          </cell>
        </row>
        <row r="2285">
          <cell r="A2285" t="str">
            <v>187.D</v>
          </cell>
          <cell r="B2285" t="str">
            <v xml:space="preserve">Drugs and supplies </v>
          </cell>
          <cell r="C2285">
            <v>0</v>
          </cell>
          <cell r="D2285">
            <v>0</v>
          </cell>
          <cell r="E2285">
            <v>0</v>
          </cell>
        </row>
        <row r="2286">
          <cell r="A2286" t="str">
            <v>187.E</v>
          </cell>
          <cell r="B2286" t="str">
            <v>Diagnostics (Consumables, PPP, Sample Transport)</v>
          </cell>
          <cell r="C2286">
            <v>0</v>
          </cell>
          <cell r="D2286">
            <v>0</v>
          </cell>
          <cell r="E2286">
            <v>0</v>
          </cell>
        </row>
        <row r="2287">
          <cell r="A2287" t="str">
            <v>187.F</v>
          </cell>
          <cell r="B2287" t="str">
            <v>Capacity building incl. training</v>
          </cell>
          <cell r="C2287">
            <v>0</v>
          </cell>
          <cell r="D2287">
            <v>0</v>
          </cell>
          <cell r="E2287">
            <v>0</v>
          </cell>
        </row>
        <row r="2288">
          <cell r="A2288" t="str">
            <v>187.G</v>
          </cell>
          <cell r="B2288" t="str">
            <v>ASHA incentives</v>
          </cell>
          <cell r="C2288">
            <v>0</v>
          </cell>
          <cell r="D2288">
            <v>0</v>
          </cell>
          <cell r="E2288">
            <v>0</v>
          </cell>
        </row>
        <row r="2289">
          <cell r="A2289" t="str">
            <v>187.H</v>
          </cell>
          <cell r="B2289" t="str">
            <v>Others including operating costs(OOC)</v>
          </cell>
          <cell r="C2289">
            <v>0</v>
          </cell>
          <cell r="D2289">
            <v>0</v>
          </cell>
          <cell r="E2289">
            <v>0</v>
          </cell>
        </row>
        <row r="2290">
          <cell r="A2290" t="str">
            <v>187.I</v>
          </cell>
          <cell r="B2290" t="str">
            <v xml:space="preserve">IEC &amp; Printing </v>
          </cell>
          <cell r="C2290">
            <v>0</v>
          </cell>
          <cell r="D2290">
            <v>0</v>
          </cell>
          <cell r="E2290">
            <v>0</v>
          </cell>
        </row>
        <row r="2291">
          <cell r="A2291" t="str">
            <v>187.J</v>
          </cell>
          <cell r="B2291" t="str">
            <v>Planning &amp; M&amp;E</v>
          </cell>
          <cell r="C2291">
            <v>0</v>
          </cell>
          <cell r="D2291">
            <v>0</v>
          </cell>
          <cell r="E2291">
            <v>0</v>
          </cell>
        </row>
        <row r="2292">
          <cell r="A2292" t="str">
            <v>187.K</v>
          </cell>
          <cell r="B2292" t="str">
            <v>Surveillance, Research, Review, Evaluation (SRRE)</v>
          </cell>
          <cell r="C2292">
            <v>0</v>
          </cell>
          <cell r="D2292">
            <v>0</v>
          </cell>
          <cell r="E2292">
            <v>0</v>
          </cell>
        </row>
        <row r="2293">
          <cell r="A2293">
            <v>188</v>
          </cell>
          <cell r="B2293" t="str">
            <v xml:space="preserve">Incentives under CPHC </v>
          </cell>
          <cell r="C2293">
            <v>1891528000</v>
          </cell>
          <cell r="D2293">
            <v>715274785</v>
          </cell>
          <cell r="E2293">
            <v>0.37814654871617021</v>
          </cell>
        </row>
        <row r="2294">
          <cell r="A2294" t="str">
            <v>188.A</v>
          </cell>
          <cell r="B2294" t="str">
            <v>Performance Linked Payment &amp; Team Based Incentive</v>
          </cell>
          <cell r="C2294">
            <v>1891528000</v>
          </cell>
          <cell r="D2294">
            <v>715267785</v>
          </cell>
          <cell r="E2294">
            <v>0.37814284800436471</v>
          </cell>
        </row>
        <row r="2295">
          <cell r="A2295" t="str">
            <v>188.B</v>
          </cell>
          <cell r="B2295" t="str">
            <v>Infrastructure - Civil works (I&amp;C)</v>
          </cell>
          <cell r="C2295">
            <v>0</v>
          </cell>
          <cell r="D2295">
            <v>0</v>
          </cell>
          <cell r="E2295">
            <v>0</v>
          </cell>
        </row>
        <row r="2296">
          <cell r="A2296" t="str">
            <v>188.C</v>
          </cell>
          <cell r="B2296" t="str">
            <v>Equipment (Including Furniture, Excluding Computers)</v>
          </cell>
          <cell r="C2296">
            <v>0</v>
          </cell>
          <cell r="D2296">
            <v>0</v>
          </cell>
          <cell r="E2296">
            <v>0</v>
          </cell>
        </row>
        <row r="2297">
          <cell r="A2297" t="str">
            <v>188.D</v>
          </cell>
          <cell r="B2297" t="str">
            <v xml:space="preserve">Drugs and supplies </v>
          </cell>
          <cell r="C2297">
            <v>0</v>
          </cell>
          <cell r="D2297">
            <v>0</v>
          </cell>
          <cell r="E2297">
            <v>0</v>
          </cell>
        </row>
        <row r="2298">
          <cell r="A2298" t="str">
            <v>188.E</v>
          </cell>
          <cell r="B2298" t="str">
            <v>Diagnostics (Consumables, PPP, Sample Transport)</v>
          </cell>
          <cell r="C2298">
            <v>0</v>
          </cell>
          <cell r="D2298">
            <v>0</v>
          </cell>
          <cell r="E2298">
            <v>0</v>
          </cell>
        </row>
        <row r="2299">
          <cell r="A2299" t="str">
            <v>188.F</v>
          </cell>
          <cell r="B2299" t="str">
            <v>Capacity building incl. training</v>
          </cell>
          <cell r="C2299">
            <v>0</v>
          </cell>
          <cell r="D2299">
            <v>0</v>
          </cell>
          <cell r="E2299">
            <v>0</v>
          </cell>
        </row>
        <row r="2300">
          <cell r="A2300" t="str">
            <v>188.G</v>
          </cell>
          <cell r="B2300" t="str">
            <v>ASHA incentives</v>
          </cell>
          <cell r="C2300">
            <v>0</v>
          </cell>
          <cell r="D2300">
            <v>0</v>
          </cell>
          <cell r="E2300">
            <v>0</v>
          </cell>
        </row>
        <row r="2301">
          <cell r="A2301" t="str">
            <v>188.H</v>
          </cell>
          <cell r="B2301" t="str">
            <v>Others including operating costs(OOC)</v>
          </cell>
          <cell r="C2301">
            <v>0</v>
          </cell>
          <cell r="D2301">
            <v>7000</v>
          </cell>
          <cell r="E2301" t="str">
            <v>Without Budget</v>
          </cell>
        </row>
        <row r="2302">
          <cell r="A2302" t="str">
            <v>188.I</v>
          </cell>
          <cell r="B2302" t="str">
            <v xml:space="preserve">IEC &amp; Printing </v>
          </cell>
          <cell r="C2302">
            <v>0</v>
          </cell>
          <cell r="D2302">
            <v>0</v>
          </cell>
          <cell r="E2302">
            <v>0</v>
          </cell>
        </row>
        <row r="2303">
          <cell r="A2303" t="str">
            <v>188.J</v>
          </cell>
          <cell r="B2303" t="str">
            <v>Planning &amp; M&amp;E</v>
          </cell>
          <cell r="C2303">
            <v>0</v>
          </cell>
          <cell r="D2303">
            <v>0</v>
          </cell>
          <cell r="E2303">
            <v>0</v>
          </cell>
        </row>
        <row r="2304">
          <cell r="A2304" t="str">
            <v>188.K</v>
          </cell>
          <cell r="B2304" t="str">
            <v>Surveillance, Research, Review, Evaluation (SRRE)</v>
          </cell>
          <cell r="C2304">
            <v>0</v>
          </cell>
          <cell r="D2304">
            <v>0</v>
          </cell>
          <cell r="E2304">
            <v>0</v>
          </cell>
        </row>
        <row r="2305">
          <cell r="A2305">
            <v>189</v>
          </cell>
          <cell r="B2305" t="str">
            <v>Costs for HR Recruitment and Outsourcing</v>
          </cell>
          <cell r="C2305">
            <v>40000000</v>
          </cell>
          <cell r="D2305">
            <v>80400</v>
          </cell>
          <cell r="E2305">
            <v>2.0100000000000001E-3</v>
          </cell>
        </row>
        <row r="2306">
          <cell r="A2306" t="str">
            <v>189.A</v>
          </cell>
          <cell r="B2306" t="str">
            <v>DBT</v>
          </cell>
          <cell r="C2306">
            <v>0</v>
          </cell>
          <cell r="D2306">
            <v>0</v>
          </cell>
          <cell r="E2306">
            <v>0</v>
          </cell>
        </row>
        <row r="2307">
          <cell r="A2307" t="str">
            <v>189.B</v>
          </cell>
          <cell r="B2307" t="str">
            <v>Infrastructure - Civil works (I&amp;C)</v>
          </cell>
          <cell r="C2307">
            <v>0</v>
          </cell>
          <cell r="D2307">
            <v>0</v>
          </cell>
          <cell r="E2307">
            <v>0</v>
          </cell>
        </row>
        <row r="2308">
          <cell r="A2308" t="str">
            <v>189.C</v>
          </cell>
          <cell r="B2308" t="str">
            <v>Equipment (Including Furniture, Excluding Computers)</v>
          </cell>
          <cell r="C2308">
            <v>0</v>
          </cell>
          <cell r="D2308">
            <v>0</v>
          </cell>
          <cell r="E2308">
            <v>0</v>
          </cell>
        </row>
        <row r="2309">
          <cell r="A2309" t="str">
            <v>189.D</v>
          </cell>
          <cell r="B2309" t="str">
            <v xml:space="preserve">Drugs and supplies </v>
          </cell>
          <cell r="C2309">
            <v>0</v>
          </cell>
          <cell r="D2309">
            <v>0</v>
          </cell>
          <cell r="E2309">
            <v>0</v>
          </cell>
        </row>
        <row r="2310">
          <cell r="A2310" t="str">
            <v>189.E</v>
          </cell>
          <cell r="B2310" t="str">
            <v>Diagnostics (Consumables, PPP, Sample Transport)</v>
          </cell>
          <cell r="C2310">
            <v>0</v>
          </cell>
          <cell r="D2310">
            <v>0</v>
          </cell>
          <cell r="E2310">
            <v>0</v>
          </cell>
        </row>
        <row r="2311">
          <cell r="A2311" t="str">
            <v>189.F</v>
          </cell>
          <cell r="B2311" t="str">
            <v>Capacity building incl. training</v>
          </cell>
          <cell r="C2311">
            <v>0</v>
          </cell>
          <cell r="D2311">
            <v>0</v>
          </cell>
          <cell r="E2311">
            <v>0</v>
          </cell>
        </row>
        <row r="2312">
          <cell r="A2312" t="str">
            <v>189.G</v>
          </cell>
          <cell r="B2312" t="str">
            <v>ASHA incentives</v>
          </cell>
          <cell r="C2312">
            <v>0</v>
          </cell>
          <cell r="D2312">
            <v>0</v>
          </cell>
          <cell r="E2312">
            <v>0</v>
          </cell>
        </row>
        <row r="2313">
          <cell r="A2313" t="str">
            <v>189.H</v>
          </cell>
          <cell r="B2313" t="str">
            <v>Others including operating costs(OOC)</v>
          </cell>
          <cell r="C2313">
            <v>40000000</v>
          </cell>
          <cell r="D2313">
            <v>19400</v>
          </cell>
          <cell r="E2313">
            <v>4.8500000000000003E-4</v>
          </cell>
        </row>
        <row r="2314">
          <cell r="A2314" t="str">
            <v>189.I</v>
          </cell>
          <cell r="B2314" t="str">
            <v xml:space="preserve">IEC &amp; Printing </v>
          </cell>
          <cell r="C2314">
            <v>0</v>
          </cell>
          <cell r="D2314">
            <v>0</v>
          </cell>
          <cell r="E2314">
            <v>0</v>
          </cell>
        </row>
        <row r="2315">
          <cell r="A2315" t="str">
            <v>189.J</v>
          </cell>
          <cell r="B2315" t="str">
            <v>Planning &amp; M&amp;E</v>
          </cell>
          <cell r="C2315">
            <v>0</v>
          </cell>
          <cell r="D2315">
            <v>61000</v>
          </cell>
          <cell r="E2315" t="str">
            <v>Without Budget</v>
          </cell>
        </row>
        <row r="2316">
          <cell r="A2316" t="str">
            <v>189.K</v>
          </cell>
          <cell r="B2316" t="str">
            <v>Surveillance, Research, Review, Evaluation (SRRE)</v>
          </cell>
          <cell r="C2316">
            <v>0</v>
          </cell>
          <cell r="D2316">
            <v>0</v>
          </cell>
          <cell r="E2316">
            <v>0</v>
          </cell>
        </row>
        <row r="2317">
          <cell r="A2317">
            <v>190</v>
          </cell>
          <cell r="B2317" t="str">
            <v>Human Resource Information Systems (HRIS)</v>
          </cell>
          <cell r="C2317">
            <v>10000000</v>
          </cell>
          <cell r="D2317">
            <v>3500043</v>
          </cell>
          <cell r="E2317">
            <v>0.35000429999999999</v>
          </cell>
        </row>
        <row r="2318">
          <cell r="A2318" t="str">
            <v>190.A</v>
          </cell>
          <cell r="B2318" t="str">
            <v>DBT</v>
          </cell>
          <cell r="C2318">
            <v>0</v>
          </cell>
          <cell r="D2318">
            <v>0</v>
          </cell>
          <cell r="E2318">
            <v>0</v>
          </cell>
        </row>
        <row r="2319">
          <cell r="A2319" t="str">
            <v>190.B</v>
          </cell>
          <cell r="B2319" t="str">
            <v>Infrastructure - Civil works (I&amp;C)</v>
          </cell>
          <cell r="C2319">
            <v>0</v>
          </cell>
          <cell r="D2319">
            <v>0</v>
          </cell>
          <cell r="E2319">
            <v>0</v>
          </cell>
        </row>
        <row r="2320">
          <cell r="A2320" t="str">
            <v>190.C</v>
          </cell>
          <cell r="B2320" t="str">
            <v>Equipment (Including Furniture, Excluding Computers)</v>
          </cell>
          <cell r="C2320">
            <v>0</v>
          </cell>
          <cell r="D2320">
            <v>0</v>
          </cell>
          <cell r="E2320">
            <v>0</v>
          </cell>
        </row>
        <row r="2321">
          <cell r="A2321" t="str">
            <v>190.D</v>
          </cell>
          <cell r="B2321" t="str">
            <v xml:space="preserve">Drugs and supplies </v>
          </cell>
          <cell r="C2321">
            <v>0</v>
          </cell>
          <cell r="D2321">
            <v>0</v>
          </cell>
          <cell r="E2321">
            <v>0</v>
          </cell>
        </row>
        <row r="2322">
          <cell r="A2322" t="str">
            <v>190.E</v>
          </cell>
          <cell r="B2322" t="str">
            <v>Diagnostics (Consumables, PPP, Sample Transport)</v>
          </cell>
          <cell r="C2322">
            <v>0</v>
          </cell>
          <cell r="D2322">
            <v>0</v>
          </cell>
          <cell r="E2322">
            <v>0</v>
          </cell>
        </row>
        <row r="2323">
          <cell r="A2323" t="str">
            <v>190.F</v>
          </cell>
          <cell r="B2323" t="str">
            <v>Capacity building incl. training</v>
          </cell>
          <cell r="C2323">
            <v>0</v>
          </cell>
          <cell r="D2323">
            <v>0</v>
          </cell>
          <cell r="E2323">
            <v>0</v>
          </cell>
        </row>
        <row r="2324">
          <cell r="A2324" t="str">
            <v>190.G</v>
          </cell>
          <cell r="B2324" t="str">
            <v>ASHA incentives</v>
          </cell>
          <cell r="C2324">
            <v>0</v>
          </cell>
          <cell r="D2324">
            <v>0</v>
          </cell>
          <cell r="E2324">
            <v>0</v>
          </cell>
        </row>
        <row r="2325">
          <cell r="A2325" t="str">
            <v>190.H</v>
          </cell>
          <cell r="B2325" t="str">
            <v>Others including operating costs(OOC)</v>
          </cell>
          <cell r="C2325">
            <v>10000000</v>
          </cell>
          <cell r="D2325">
            <v>3500043</v>
          </cell>
          <cell r="E2325">
            <v>0.35000429999999999</v>
          </cell>
        </row>
        <row r="2326">
          <cell r="A2326" t="str">
            <v>190.I</v>
          </cell>
          <cell r="B2326" t="str">
            <v xml:space="preserve">IEC &amp; Printing </v>
          </cell>
          <cell r="C2326">
            <v>0</v>
          </cell>
          <cell r="D2326">
            <v>0</v>
          </cell>
          <cell r="E2326">
            <v>0</v>
          </cell>
        </row>
        <row r="2327">
          <cell r="A2327" t="str">
            <v>190.J</v>
          </cell>
          <cell r="B2327" t="str">
            <v>Planning &amp; M&amp;E</v>
          </cell>
          <cell r="C2327">
            <v>0</v>
          </cell>
          <cell r="D2327">
            <v>0</v>
          </cell>
          <cell r="E2327">
            <v>0</v>
          </cell>
        </row>
        <row r="2328">
          <cell r="A2328" t="str">
            <v>190.K</v>
          </cell>
          <cell r="B2328" t="str">
            <v>Surveillance, Research, Review, Evaluation (SRRE)</v>
          </cell>
          <cell r="C2328">
            <v>0</v>
          </cell>
          <cell r="D2328">
            <v>0</v>
          </cell>
          <cell r="E2328">
            <v>0</v>
          </cell>
        </row>
        <row r="2329">
          <cell r="A2329">
            <v>0</v>
          </cell>
          <cell r="B2329" t="str">
            <v>Enhancing HR  (Excluding Planning &amp; M&amp;E)</v>
          </cell>
          <cell r="C2329">
            <v>18632000</v>
          </cell>
          <cell r="D2329">
            <v>9032383</v>
          </cell>
          <cell r="E2329">
            <v>0.48477796264491196</v>
          </cell>
        </row>
        <row r="2330">
          <cell r="A2330">
            <v>191</v>
          </cell>
          <cell r="B2330" t="str">
            <v>DNB/CPS courses for Medical doctors</v>
          </cell>
          <cell r="C2330">
            <v>6514000</v>
          </cell>
          <cell r="D2330">
            <v>3699505</v>
          </cell>
          <cell r="E2330">
            <v>0.56793137856923548</v>
          </cell>
        </row>
        <row r="2331">
          <cell r="A2331" t="str">
            <v>191.A</v>
          </cell>
          <cell r="B2331" t="str">
            <v>DBT</v>
          </cell>
          <cell r="C2331">
            <v>0</v>
          </cell>
          <cell r="D2331">
            <v>0</v>
          </cell>
          <cell r="E2331">
            <v>0</v>
          </cell>
        </row>
        <row r="2332">
          <cell r="A2332" t="str">
            <v>191.B</v>
          </cell>
          <cell r="B2332" t="str">
            <v>Infrastructure - Civil works (I&amp;C)</v>
          </cell>
          <cell r="C2332">
            <v>0</v>
          </cell>
          <cell r="D2332">
            <v>0</v>
          </cell>
          <cell r="E2332">
            <v>0</v>
          </cell>
        </row>
        <row r="2333">
          <cell r="A2333" t="str">
            <v>191.C</v>
          </cell>
          <cell r="B2333" t="str">
            <v>Equipment (Including Furniture, Excluding Computers)</v>
          </cell>
          <cell r="C2333">
            <v>1000000</v>
          </cell>
          <cell r="D2333">
            <v>0</v>
          </cell>
          <cell r="E2333">
            <v>0</v>
          </cell>
        </row>
        <row r="2334">
          <cell r="A2334" t="str">
            <v>191.D</v>
          </cell>
          <cell r="B2334" t="str">
            <v xml:space="preserve">Drugs and supplies </v>
          </cell>
          <cell r="C2334">
            <v>0</v>
          </cell>
          <cell r="D2334">
            <v>0</v>
          </cell>
          <cell r="E2334">
            <v>0</v>
          </cell>
        </row>
        <row r="2335">
          <cell r="A2335" t="str">
            <v>191.E</v>
          </cell>
          <cell r="B2335" t="str">
            <v>Diagnostics (Consumables, PPP, Sample Transport)</v>
          </cell>
          <cell r="C2335">
            <v>0</v>
          </cell>
          <cell r="D2335">
            <v>0</v>
          </cell>
          <cell r="E2335">
            <v>0</v>
          </cell>
        </row>
        <row r="2336">
          <cell r="A2336" t="str">
            <v>191.F</v>
          </cell>
          <cell r="B2336" t="str">
            <v>Capacity building incl. training</v>
          </cell>
          <cell r="C2336">
            <v>5394000</v>
          </cell>
          <cell r="D2336">
            <v>3575921</v>
          </cell>
          <cell r="E2336">
            <v>0.66294419725621057</v>
          </cell>
        </row>
        <row r="2337">
          <cell r="A2337" t="str">
            <v>191.G</v>
          </cell>
          <cell r="B2337" t="str">
            <v>ASHA incentives</v>
          </cell>
          <cell r="C2337">
            <v>0</v>
          </cell>
          <cell r="D2337">
            <v>0</v>
          </cell>
          <cell r="E2337">
            <v>0</v>
          </cell>
        </row>
        <row r="2338">
          <cell r="A2338" t="str">
            <v>191.H</v>
          </cell>
          <cell r="B2338" t="str">
            <v>Others including operating costs(OOC)</v>
          </cell>
          <cell r="C2338">
            <v>120000</v>
          </cell>
          <cell r="D2338">
            <v>49345</v>
          </cell>
          <cell r="E2338">
            <v>0.41120833333333334</v>
          </cell>
        </row>
        <row r="2339">
          <cell r="A2339" t="str">
            <v>191.I</v>
          </cell>
          <cell r="B2339" t="str">
            <v xml:space="preserve">IEC &amp; Printing </v>
          </cell>
          <cell r="C2339">
            <v>0</v>
          </cell>
          <cell r="D2339">
            <v>0</v>
          </cell>
          <cell r="E2339">
            <v>0</v>
          </cell>
        </row>
        <row r="2340">
          <cell r="A2340" t="str">
            <v>191.J</v>
          </cell>
          <cell r="B2340" t="str">
            <v>Planning &amp; M&amp;E</v>
          </cell>
          <cell r="C2340">
            <v>0</v>
          </cell>
          <cell r="D2340">
            <v>74239</v>
          </cell>
          <cell r="E2340" t="str">
            <v>Without Budget</v>
          </cell>
        </row>
        <row r="2341">
          <cell r="A2341" t="str">
            <v>191.K</v>
          </cell>
          <cell r="B2341" t="str">
            <v>Surveillance, Research, Review, Evaluation (SRRE)</v>
          </cell>
          <cell r="C2341">
            <v>0</v>
          </cell>
          <cell r="D2341">
            <v>0</v>
          </cell>
          <cell r="E2341">
            <v>0</v>
          </cell>
        </row>
        <row r="2342">
          <cell r="A2342">
            <v>192</v>
          </cell>
          <cell r="B2342" t="str">
            <v>Training Institutes and Skill Labs</v>
          </cell>
          <cell r="C2342">
            <v>12118000</v>
          </cell>
          <cell r="D2342">
            <v>5332878</v>
          </cell>
          <cell r="E2342">
            <v>0.44007905594982671</v>
          </cell>
        </row>
        <row r="2343">
          <cell r="A2343" t="str">
            <v>192.A</v>
          </cell>
          <cell r="B2343" t="str">
            <v>DBT</v>
          </cell>
          <cell r="C2343">
            <v>0</v>
          </cell>
          <cell r="D2343">
            <v>0</v>
          </cell>
          <cell r="E2343">
            <v>0</v>
          </cell>
        </row>
        <row r="2344">
          <cell r="A2344" t="str">
            <v>192.B</v>
          </cell>
          <cell r="B2344" t="str">
            <v>Infrastructure - Civil works (I&amp;C)</v>
          </cell>
          <cell r="C2344">
            <v>0</v>
          </cell>
          <cell r="D2344">
            <v>0</v>
          </cell>
          <cell r="E2344">
            <v>0</v>
          </cell>
        </row>
        <row r="2345">
          <cell r="A2345" t="str">
            <v>192.C</v>
          </cell>
          <cell r="B2345" t="str">
            <v>Equipment (Including Furniture, Excluding Computers)</v>
          </cell>
          <cell r="C2345">
            <v>0</v>
          </cell>
          <cell r="D2345">
            <v>0</v>
          </cell>
          <cell r="E2345">
            <v>0</v>
          </cell>
        </row>
        <row r="2346">
          <cell r="A2346" t="str">
            <v>192.D</v>
          </cell>
          <cell r="B2346" t="str">
            <v xml:space="preserve">Drugs and supplies </v>
          </cell>
          <cell r="C2346">
            <v>0</v>
          </cell>
          <cell r="D2346">
            <v>0</v>
          </cell>
          <cell r="E2346">
            <v>0</v>
          </cell>
        </row>
        <row r="2347">
          <cell r="A2347" t="str">
            <v>192.E</v>
          </cell>
          <cell r="B2347" t="str">
            <v>Diagnostics (Consumables, PPP, Sample Transport)</v>
          </cell>
          <cell r="C2347">
            <v>0</v>
          </cell>
          <cell r="D2347">
            <v>0</v>
          </cell>
          <cell r="E2347">
            <v>0</v>
          </cell>
        </row>
        <row r="2348">
          <cell r="A2348" t="str">
            <v>192.F</v>
          </cell>
          <cell r="B2348" t="str">
            <v>Capacity building incl. training</v>
          </cell>
          <cell r="C2348">
            <v>1807000</v>
          </cell>
          <cell r="D2348">
            <v>9593</v>
          </cell>
          <cell r="E2348">
            <v>5.3087991145545103E-3</v>
          </cell>
        </row>
        <row r="2349">
          <cell r="A2349" t="str">
            <v>192.G</v>
          </cell>
          <cell r="B2349" t="str">
            <v>ASHA incentives</v>
          </cell>
          <cell r="C2349">
            <v>0</v>
          </cell>
          <cell r="D2349">
            <v>0</v>
          </cell>
          <cell r="E2349">
            <v>0</v>
          </cell>
        </row>
        <row r="2350">
          <cell r="A2350" t="str">
            <v>192.H</v>
          </cell>
          <cell r="B2350" t="str">
            <v>Others including operating costs(OOC)</v>
          </cell>
          <cell r="C2350">
            <v>2196000</v>
          </cell>
          <cell r="D2350">
            <v>27000</v>
          </cell>
          <cell r="E2350">
            <v>1.2295081967213115E-2</v>
          </cell>
        </row>
        <row r="2351">
          <cell r="A2351" t="str">
            <v>192.I</v>
          </cell>
          <cell r="B2351" t="str">
            <v xml:space="preserve">IEC &amp; Printing </v>
          </cell>
          <cell r="C2351">
            <v>0</v>
          </cell>
          <cell r="D2351">
            <v>0</v>
          </cell>
          <cell r="E2351">
            <v>0</v>
          </cell>
        </row>
        <row r="2352">
          <cell r="A2352" t="str">
            <v>192.J</v>
          </cell>
          <cell r="B2352" t="str">
            <v>Planning &amp; M&amp;E</v>
          </cell>
          <cell r="C2352">
            <v>8115000</v>
          </cell>
          <cell r="D2352">
            <v>5296285</v>
          </cell>
          <cell r="E2352">
            <v>0.65265372766481822</v>
          </cell>
        </row>
        <row r="2353">
          <cell r="A2353" t="str">
            <v>192.K</v>
          </cell>
          <cell r="B2353" t="str">
            <v>Surveillance, Research, Review, Evaluation (SRRE)</v>
          </cell>
          <cell r="C2353">
            <v>0</v>
          </cell>
          <cell r="D2353">
            <v>0</v>
          </cell>
          <cell r="E2353">
            <v>0</v>
          </cell>
        </row>
        <row r="2354">
          <cell r="A2354">
            <v>0</v>
          </cell>
          <cell r="B2354" t="str">
            <v>Program and Technical Assistance</v>
          </cell>
          <cell r="C2354">
            <v>75021000</v>
          </cell>
          <cell r="D2354">
            <v>104215814</v>
          </cell>
          <cell r="E2354">
            <v>1.3891552232041695</v>
          </cell>
        </row>
        <row r="2355">
          <cell r="A2355">
            <v>193</v>
          </cell>
          <cell r="B2355" t="str">
            <v>SHSRC</v>
          </cell>
          <cell r="C2355">
            <v>0</v>
          </cell>
          <cell r="D2355">
            <v>0</v>
          </cell>
          <cell r="E2355">
            <v>0</v>
          </cell>
        </row>
        <row r="2356">
          <cell r="A2356" t="str">
            <v>193.A</v>
          </cell>
          <cell r="B2356" t="str">
            <v>DBT</v>
          </cell>
          <cell r="C2356">
            <v>0</v>
          </cell>
          <cell r="D2356">
            <v>0</v>
          </cell>
          <cell r="E2356">
            <v>0</v>
          </cell>
        </row>
        <row r="2357">
          <cell r="A2357" t="str">
            <v>193.B</v>
          </cell>
          <cell r="B2357" t="str">
            <v>Infrastructure - Civil works (I&amp;C)</v>
          </cell>
          <cell r="C2357">
            <v>0</v>
          </cell>
          <cell r="D2357">
            <v>0</v>
          </cell>
          <cell r="E2357">
            <v>0</v>
          </cell>
        </row>
        <row r="2358">
          <cell r="A2358" t="str">
            <v>193.C</v>
          </cell>
          <cell r="B2358" t="str">
            <v>Equipment (Including Furniture, Excluding Computers)</v>
          </cell>
          <cell r="C2358">
            <v>0</v>
          </cell>
          <cell r="D2358">
            <v>0</v>
          </cell>
          <cell r="E2358">
            <v>0</v>
          </cell>
        </row>
        <row r="2359">
          <cell r="A2359" t="str">
            <v>193.D</v>
          </cell>
          <cell r="B2359" t="str">
            <v xml:space="preserve">Drugs and supplies </v>
          </cell>
          <cell r="C2359">
            <v>0</v>
          </cell>
          <cell r="D2359">
            <v>0</v>
          </cell>
          <cell r="E2359">
            <v>0</v>
          </cell>
        </row>
        <row r="2360">
          <cell r="A2360" t="str">
            <v>193.E</v>
          </cell>
          <cell r="B2360" t="str">
            <v>Diagnostics (Consumables, PPP, Sample Transport)</v>
          </cell>
          <cell r="C2360">
            <v>0</v>
          </cell>
          <cell r="D2360">
            <v>0</v>
          </cell>
          <cell r="E2360">
            <v>0</v>
          </cell>
        </row>
        <row r="2361">
          <cell r="A2361" t="str">
            <v>193.F</v>
          </cell>
          <cell r="B2361" t="str">
            <v>Capacity building incl. training</v>
          </cell>
          <cell r="C2361">
            <v>0</v>
          </cell>
          <cell r="D2361">
            <v>0</v>
          </cell>
          <cell r="E2361">
            <v>0</v>
          </cell>
        </row>
        <row r="2362">
          <cell r="A2362" t="str">
            <v>193.G</v>
          </cell>
          <cell r="B2362" t="str">
            <v>ASHA incentives</v>
          </cell>
          <cell r="C2362">
            <v>0</v>
          </cell>
          <cell r="D2362">
            <v>0</v>
          </cell>
          <cell r="E2362">
            <v>0</v>
          </cell>
        </row>
        <row r="2363">
          <cell r="A2363" t="str">
            <v>193.H</v>
          </cell>
          <cell r="B2363" t="str">
            <v>Others including operating costs(OOC)</v>
          </cell>
          <cell r="C2363">
            <v>0</v>
          </cell>
          <cell r="D2363">
            <v>0</v>
          </cell>
          <cell r="E2363">
            <v>0</v>
          </cell>
        </row>
        <row r="2364">
          <cell r="A2364" t="str">
            <v>193.I</v>
          </cell>
          <cell r="B2364" t="str">
            <v xml:space="preserve">IEC &amp; Printing </v>
          </cell>
          <cell r="C2364">
            <v>0</v>
          </cell>
          <cell r="D2364">
            <v>0</v>
          </cell>
          <cell r="E2364">
            <v>0</v>
          </cell>
        </row>
        <row r="2365">
          <cell r="A2365" t="str">
            <v>193.J</v>
          </cell>
          <cell r="B2365" t="str">
            <v>Planning &amp; M&amp;E</v>
          </cell>
          <cell r="C2365">
            <v>0</v>
          </cell>
          <cell r="D2365">
            <v>0</v>
          </cell>
          <cell r="E2365">
            <v>0</v>
          </cell>
        </row>
        <row r="2366">
          <cell r="A2366" t="str">
            <v>193.K</v>
          </cell>
          <cell r="B2366" t="str">
            <v>Surveillance, Research, Review, Evaluation (SRRE)</v>
          </cell>
          <cell r="C2366">
            <v>0</v>
          </cell>
          <cell r="D2366">
            <v>0</v>
          </cell>
          <cell r="E2366">
            <v>0</v>
          </cell>
        </row>
        <row r="2367">
          <cell r="A2367">
            <v>194</v>
          </cell>
          <cell r="B2367" t="str">
            <v xml:space="preserve">Planning and Program Management </v>
          </cell>
          <cell r="C2367">
            <v>75021000</v>
          </cell>
          <cell r="D2367">
            <v>104215814</v>
          </cell>
          <cell r="E2367">
            <v>1.3891552232041695</v>
          </cell>
        </row>
        <row r="2368">
          <cell r="A2368" t="str">
            <v>194.A</v>
          </cell>
          <cell r="B2368" t="str">
            <v>DBT</v>
          </cell>
          <cell r="C2368">
            <v>0</v>
          </cell>
          <cell r="D2368">
            <v>0</v>
          </cell>
          <cell r="E2368">
            <v>0</v>
          </cell>
        </row>
        <row r="2369">
          <cell r="A2369" t="str">
            <v>194.B</v>
          </cell>
          <cell r="B2369" t="str">
            <v>Infrastructure - Civil works (I&amp;C)</v>
          </cell>
          <cell r="C2369">
            <v>0</v>
          </cell>
          <cell r="D2369">
            <v>0</v>
          </cell>
          <cell r="E2369">
            <v>0</v>
          </cell>
        </row>
        <row r="2370">
          <cell r="A2370" t="str">
            <v>194.C</v>
          </cell>
          <cell r="B2370" t="str">
            <v>Equipment (Including Furniture, Excluding Computers)</v>
          </cell>
          <cell r="C2370">
            <v>0</v>
          </cell>
          <cell r="D2370">
            <v>0</v>
          </cell>
          <cell r="E2370">
            <v>0</v>
          </cell>
        </row>
        <row r="2371">
          <cell r="A2371" t="str">
            <v>194.D</v>
          </cell>
          <cell r="B2371" t="str">
            <v xml:space="preserve">Drugs and supplies </v>
          </cell>
          <cell r="C2371">
            <v>0</v>
          </cell>
          <cell r="D2371">
            <v>0</v>
          </cell>
          <cell r="E2371">
            <v>0</v>
          </cell>
        </row>
        <row r="2372">
          <cell r="A2372" t="str">
            <v>194.E</v>
          </cell>
          <cell r="B2372" t="str">
            <v>Diagnostics (Consumables, PPP, Sample Transport)</v>
          </cell>
          <cell r="C2372">
            <v>0</v>
          </cell>
          <cell r="D2372">
            <v>0</v>
          </cell>
          <cell r="E2372">
            <v>0</v>
          </cell>
        </row>
        <row r="2373">
          <cell r="A2373" t="str">
            <v>194.F</v>
          </cell>
          <cell r="B2373" t="str">
            <v>Capacity building incl. training</v>
          </cell>
          <cell r="C2373">
            <v>7000000</v>
          </cell>
          <cell r="D2373">
            <v>1368679</v>
          </cell>
          <cell r="E2373">
            <v>0.19552557142857144</v>
          </cell>
        </row>
        <row r="2374">
          <cell r="A2374" t="str">
            <v>194.G</v>
          </cell>
          <cell r="B2374" t="str">
            <v>ASHA incentives</v>
          </cell>
          <cell r="C2374">
            <v>0</v>
          </cell>
          <cell r="D2374">
            <v>0</v>
          </cell>
          <cell r="E2374">
            <v>0</v>
          </cell>
        </row>
        <row r="2375">
          <cell r="A2375" t="str">
            <v>194.H</v>
          </cell>
          <cell r="B2375" t="str">
            <v>Others including operating costs(OOC)</v>
          </cell>
          <cell r="C2375">
            <v>0</v>
          </cell>
          <cell r="D2375">
            <v>0</v>
          </cell>
          <cell r="E2375">
            <v>0</v>
          </cell>
        </row>
        <row r="2376">
          <cell r="A2376" t="str">
            <v>194.I</v>
          </cell>
          <cell r="B2376" t="str">
            <v xml:space="preserve">IEC &amp; Printing </v>
          </cell>
          <cell r="C2376">
            <v>0</v>
          </cell>
          <cell r="D2376">
            <v>0</v>
          </cell>
          <cell r="E2376">
            <v>0</v>
          </cell>
        </row>
        <row r="2377">
          <cell r="A2377" t="str">
            <v>194.J</v>
          </cell>
          <cell r="B2377" t="str">
            <v>Planning &amp; M&amp;E</v>
          </cell>
          <cell r="C2377">
            <v>68021000</v>
          </cell>
          <cell r="D2377">
            <v>102847135</v>
          </cell>
          <cell r="E2377">
            <v>1.5119909292718425</v>
          </cell>
        </row>
        <row r="2378">
          <cell r="A2378" t="str">
            <v>194.K</v>
          </cell>
          <cell r="B2378" t="str">
            <v>Surveillance, Research, Review, Evaluation (SRRE)</v>
          </cell>
          <cell r="C2378">
            <v>0</v>
          </cell>
          <cell r="D2378">
            <v>0</v>
          </cell>
          <cell r="E2378">
            <v>0</v>
          </cell>
        </row>
        <row r="2379">
          <cell r="A2379">
            <v>0</v>
          </cell>
          <cell r="B2379" t="str">
            <v>IT Interventions and Systems  (Excluding Planning &amp; M&amp;E)</v>
          </cell>
          <cell r="C2379">
            <v>1627685000</v>
          </cell>
          <cell r="D2379">
            <v>797293080</v>
          </cell>
          <cell r="E2379">
            <v>0.48983254130866843</v>
          </cell>
        </row>
        <row r="2380">
          <cell r="A2380">
            <v>195</v>
          </cell>
          <cell r="B2380" t="str">
            <v>Health Management Information System (HMIS)</v>
          </cell>
          <cell r="C2380">
            <v>1453261000</v>
          </cell>
          <cell r="D2380">
            <v>679575762</v>
          </cell>
          <cell r="E2380">
            <v>0.46762127518732011</v>
          </cell>
        </row>
        <row r="2381">
          <cell r="A2381" t="str">
            <v>195.A</v>
          </cell>
          <cell r="B2381" t="str">
            <v>DBT</v>
          </cell>
          <cell r="C2381">
            <v>0</v>
          </cell>
          <cell r="D2381">
            <v>0</v>
          </cell>
          <cell r="E2381">
            <v>0</v>
          </cell>
        </row>
        <row r="2382">
          <cell r="A2382" t="str">
            <v>195.B</v>
          </cell>
          <cell r="B2382" t="str">
            <v>Infrastructure - Civil works (I&amp;C)</v>
          </cell>
          <cell r="C2382">
            <v>0</v>
          </cell>
          <cell r="D2382">
            <v>0</v>
          </cell>
          <cell r="E2382">
            <v>0</v>
          </cell>
        </row>
        <row r="2383">
          <cell r="A2383" t="str">
            <v>195.C</v>
          </cell>
          <cell r="B2383" t="str">
            <v>Equipment (Including Furniture, Excluding Computers)</v>
          </cell>
          <cell r="C2383">
            <v>0</v>
          </cell>
          <cell r="D2383">
            <v>0</v>
          </cell>
          <cell r="E2383">
            <v>0</v>
          </cell>
        </row>
        <row r="2384">
          <cell r="A2384" t="str">
            <v>195.D</v>
          </cell>
          <cell r="B2384" t="str">
            <v xml:space="preserve">Drugs and supplies </v>
          </cell>
          <cell r="C2384">
            <v>0</v>
          </cell>
          <cell r="D2384">
            <v>0</v>
          </cell>
          <cell r="E2384">
            <v>0</v>
          </cell>
        </row>
        <row r="2385">
          <cell r="A2385" t="str">
            <v>195.E</v>
          </cell>
          <cell r="B2385" t="str">
            <v>Diagnostics (Consumables, PPP, Sample Transport)</v>
          </cell>
          <cell r="C2385">
            <v>0</v>
          </cell>
          <cell r="D2385">
            <v>0</v>
          </cell>
          <cell r="E2385">
            <v>0</v>
          </cell>
        </row>
        <row r="2386">
          <cell r="A2386" t="str">
            <v>195.F</v>
          </cell>
          <cell r="B2386" t="str">
            <v>Capacity building incl. training</v>
          </cell>
          <cell r="C2386">
            <v>54705000</v>
          </cell>
          <cell r="D2386">
            <v>35586761</v>
          </cell>
          <cell r="E2386">
            <v>0.6505211772232885</v>
          </cell>
        </row>
        <row r="2387">
          <cell r="A2387" t="str">
            <v>195.G</v>
          </cell>
          <cell r="B2387" t="str">
            <v>ASHA incentives</v>
          </cell>
          <cell r="C2387">
            <v>0</v>
          </cell>
          <cell r="D2387">
            <v>0</v>
          </cell>
          <cell r="E2387">
            <v>0</v>
          </cell>
        </row>
        <row r="2388">
          <cell r="A2388" t="str">
            <v>195.H</v>
          </cell>
          <cell r="B2388" t="str">
            <v>Others including operating costs(OOC)</v>
          </cell>
          <cell r="C2388">
            <v>1375558692</v>
          </cell>
          <cell r="D2388">
            <v>216083404</v>
          </cell>
          <cell r="E2388">
            <v>0.15708773842708559</v>
          </cell>
        </row>
        <row r="2389">
          <cell r="A2389" t="str">
            <v>195.I</v>
          </cell>
          <cell r="B2389" t="str">
            <v xml:space="preserve">IEC &amp; Printing </v>
          </cell>
          <cell r="C2389">
            <v>15239308</v>
          </cell>
          <cell r="D2389">
            <v>6000</v>
          </cell>
          <cell r="E2389">
            <v>3.9371866491575601E-4</v>
          </cell>
        </row>
        <row r="2390">
          <cell r="A2390" t="str">
            <v>195.J</v>
          </cell>
          <cell r="B2390" t="str">
            <v>Planning &amp; M&amp;E</v>
          </cell>
          <cell r="C2390">
            <v>7758000</v>
          </cell>
          <cell r="D2390">
            <v>427899597</v>
          </cell>
          <cell r="E2390">
            <v>55.155916086620266</v>
          </cell>
        </row>
        <row r="2391">
          <cell r="A2391" t="str">
            <v>195.K</v>
          </cell>
          <cell r="B2391" t="str">
            <v>Surveillance, Research, Review, Evaluation (SRRE)</v>
          </cell>
          <cell r="C2391">
            <v>0</v>
          </cell>
          <cell r="D2391">
            <v>0</v>
          </cell>
          <cell r="E2391">
            <v>0</v>
          </cell>
        </row>
        <row r="2392">
          <cell r="A2392">
            <v>196</v>
          </cell>
          <cell r="B2392" t="str">
            <v>Implementation of DVDMS</v>
          </cell>
          <cell r="C2392">
            <v>22869000</v>
          </cell>
          <cell r="D2392">
            <v>3921275</v>
          </cell>
          <cell r="E2392">
            <v>0.17146683283046921</v>
          </cell>
        </row>
        <row r="2393">
          <cell r="A2393" t="str">
            <v>196.A</v>
          </cell>
          <cell r="B2393" t="str">
            <v>DBT</v>
          </cell>
          <cell r="C2393">
            <v>0</v>
          </cell>
          <cell r="D2393">
            <v>0</v>
          </cell>
          <cell r="E2393">
            <v>0</v>
          </cell>
        </row>
        <row r="2394">
          <cell r="A2394" t="str">
            <v>196.B</v>
          </cell>
          <cell r="B2394" t="str">
            <v>Infrastructure - Civil works (I&amp;C)</v>
          </cell>
          <cell r="C2394">
            <v>0</v>
          </cell>
          <cell r="D2394">
            <v>0</v>
          </cell>
          <cell r="E2394">
            <v>0</v>
          </cell>
        </row>
        <row r="2395">
          <cell r="A2395" t="str">
            <v>196.C</v>
          </cell>
          <cell r="B2395" t="str">
            <v>Equipment (Including Furniture, Excluding Computers)</v>
          </cell>
          <cell r="C2395">
            <v>0</v>
          </cell>
          <cell r="D2395">
            <v>0</v>
          </cell>
          <cell r="E2395">
            <v>0</v>
          </cell>
        </row>
        <row r="2396">
          <cell r="A2396" t="str">
            <v>196.D</v>
          </cell>
          <cell r="B2396" t="str">
            <v xml:space="preserve">Drugs and supplies </v>
          </cell>
          <cell r="C2396">
            <v>0</v>
          </cell>
          <cell r="D2396">
            <v>0</v>
          </cell>
          <cell r="E2396">
            <v>0</v>
          </cell>
        </row>
        <row r="2397">
          <cell r="A2397" t="str">
            <v>196.E</v>
          </cell>
          <cell r="B2397" t="str">
            <v>Diagnostics (Consumables, PPP, Sample Transport)</v>
          </cell>
          <cell r="C2397">
            <v>0</v>
          </cell>
          <cell r="D2397">
            <v>0</v>
          </cell>
          <cell r="E2397">
            <v>0</v>
          </cell>
        </row>
        <row r="2398">
          <cell r="A2398" t="str">
            <v>196.F</v>
          </cell>
          <cell r="B2398" t="str">
            <v>Capacity building incl. training</v>
          </cell>
          <cell r="C2398">
            <v>3000000</v>
          </cell>
          <cell r="D2398">
            <v>1091189</v>
          </cell>
          <cell r="E2398">
            <v>0.36372966666666667</v>
          </cell>
        </row>
        <row r="2399">
          <cell r="A2399" t="str">
            <v>196.G</v>
          </cell>
          <cell r="B2399" t="str">
            <v>ASHA incentives</v>
          </cell>
          <cell r="C2399">
            <v>0</v>
          </cell>
          <cell r="D2399">
            <v>0</v>
          </cell>
          <cell r="E2399">
            <v>0</v>
          </cell>
        </row>
        <row r="2400">
          <cell r="A2400" t="str">
            <v>196.H</v>
          </cell>
          <cell r="B2400" t="str">
            <v>Others including operating costs(OOC)</v>
          </cell>
          <cell r="C2400">
            <v>19869000</v>
          </cell>
          <cell r="D2400">
            <v>2830086</v>
          </cell>
          <cell r="E2400">
            <v>0.14243726407972218</v>
          </cell>
        </row>
        <row r="2401">
          <cell r="A2401" t="str">
            <v>196.I</v>
          </cell>
          <cell r="B2401" t="str">
            <v xml:space="preserve">IEC &amp; Printing </v>
          </cell>
          <cell r="C2401">
            <v>0</v>
          </cell>
          <cell r="D2401">
            <v>0</v>
          </cell>
          <cell r="E2401">
            <v>0</v>
          </cell>
        </row>
        <row r="2402">
          <cell r="A2402" t="str">
            <v>196.J</v>
          </cell>
          <cell r="B2402" t="str">
            <v>Planning &amp; M&amp;E</v>
          </cell>
          <cell r="C2402">
            <v>0</v>
          </cell>
          <cell r="D2402">
            <v>0</v>
          </cell>
          <cell r="E2402">
            <v>0</v>
          </cell>
        </row>
        <row r="2403">
          <cell r="A2403" t="str">
            <v>196.K</v>
          </cell>
          <cell r="B2403" t="str">
            <v>Surveillance, Research, Review, Evaluation (SRRE)</v>
          </cell>
          <cell r="C2403">
            <v>0</v>
          </cell>
          <cell r="D2403">
            <v>0</v>
          </cell>
          <cell r="E2403">
            <v>0</v>
          </cell>
        </row>
        <row r="2404">
          <cell r="A2404">
            <v>197</v>
          </cell>
          <cell r="B2404" t="str">
            <v>eSanjeevani (OPD+HWC)</v>
          </cell>
          <cell r="C2404">
            <v>151555000</v>
          </cell>
          <cell r="D2404">
            <v>113796043</v>
          </cell>
          <cell r="E2404">
            <v>0.7508564085645475</v>
          </cell>
        </row>
        <row r="2405">
          <cell r="A2405" t="str">
            <v>197.A</v>
          </cell>
          <cell r="B2405" t="str">
            <v>DBT</v>
          </cell>
          <cell r="C2405">
            <v>0</v>
          </cell>
          <cell r="D2405">
            <v>0</v>
          </cell>
          <cell r="E2405">
            <v>0</v>
          </cell>
        </row>
        <row r="2406">
          <cell r="A2406" t="str">
            <v>197.B</v>
          </cell>
          <cell r="B2406" t="str">
            <v>Infrastructure - Civil works (I&amp;C)</v>
          </cell>
          <cell r="C2406">
            <v>0</v>
          </cell>
          <cell r="D2406">
            <v>0</v>
          </cell>
          <cell r="E2406">
            <v>0</v>
          </cell>
        </row>
        <row r="2407">
          <cell r="A2407" t="str">
            <v>197.C</v>
          </cell>
          <cell r="B2407" t="str">
            <v>Equipment (Including Furniture, Excluding Computers)</v>
          </cell>
          <cell r="C2407">
            <v>0</v>
          </cell>
          <cell r="D2407">
            <v>0</v>
          </cell>
          <cell r="E2407">
            <v>0</v>
          </cell>
        </row>
        <row r="2408">
          <cell r="A2408" t="str">
            <v>197.D</v>
          </cell>
          <cell r="B2408" t="str">
            <v xml:space="preserve">Drugs and supplies </v>
          </cell>
          <cell r="C2408">
            <v>0</v>
          </cell>
          <cell r="D2408">
            <v>9466000</v>
          </cell>
          <cell r="E2408" t="str">
            <v>Without Budget</v>
          </cell>
        </row>
        <row r="2409">
          <cell r="A2409" t="str">
            <v>197.E</v>
          </cell>
          <cell r="B2409" t="str">
            <v>Diagnostics (Consumables, PPP, Sample Transport)</v>
          </cell>
          <cell r="C2409">
            <v>0</v>
          </cell>
          <cell r="D2409">
            <v>0</v>
          </cell>
          <cell r="E2409">
            <v>0</v>
          </cell>
        </row>
        <row r="2410">
          <cell r="A2410" t="str">
            <v>197.F</v>
          </cell>
          <cell r="B2410" t="str">
            <v>Capacity building incl. training</v>
          </cell>
          <cell r="C2410">
            <v>0</v>
          </cell>
          <cell r="D2410">
            <v>0</v>
          </cell>
          <cell r="E2410">
            <v>0</v>
          </cell>
        </row>
        <row r="2411">
          <cell r="A2411" t="str">
            <v>197.G</v>
          </cell>
          <cell r="B2411" t="str">
            <v>ASHA incentives</v>
          </cell>
          <cell r="C2411">
            <v>0</v>
          </cell>
          <cell r="D2411">
            <v>0</v>
          </cell>
          <cell r="E2411">
            <v>0</v>
          </cell>
        </row>
        <row r="2412">
          <cell r="A2412" t="str">
            <v>197.H</v>
          </cell>
          <cell r="B2412" t="str">
            <v>Others including operating costs(OOC)</v>
          </cell>
          <cell r="C2412">
            <v>151555000</v>
          </cell>
          <cell r="D2412">
            <v>104330043</v>
          </cell>
          <cell r="E2412">
            <v>0.68839723532710895</v>
          </cell>
        </row>
        <row r="2413">
          <cell r="A2413" t="str">
            <v>197.I</v>
          </cell>
          <cell r="B2413" t="str">
            <v xml:space="preserve">IEC &amp; Printing </v>
          </cell>
          <cell r="C2413">
            <v>0</v>
          </cell>
          <cell r="D2413">
            <v>0</v>
          </cell>
          <cell r="E2413">
            <v>0</v>
          </cell>
        </row>
        <row r="2414">
          <cell r="A2414" t="str">
            <v>197.J</v>
          </cell>
          <cell r="B2414" t="str">
            <v>Planning &amp; M&amp;E</v>
          </cell>
          <cell r="C2414">
            <v>0</v>
          </cell>
          <cell r="D2414">
            <v>0</v>
          </cell>
          <cell r="E2414">
            <v>0</v>
          </cell>
        </row>
        <row r="2415">
          <cell r="A2415" t="str">
            <v>197.K</v>
          </cell>
          <cell r="B2415" t="str">
            <v>Surveillance, Research, Review, Evaluation (SRRE)</v>
          </cell>
          <cell r="C2415">
            <v>0</v>
          </cell>
          <cell r="D2415">
            <v>0</v>
          </cell>
          <cell r="E2415">
            <v>0</v>
          </cell>
        </row>
        <row r="2416">
          <cell r="A2416">
            <v>198</v>
          </cell>
          <cell r="B2416" t="str">
            <v>State specific Programme Innovations and Interventions</v>
          </cell>
          <cell r="C2416">
            <v>0</v>
          </cell>
          <cell r="D2416">
            <v>0</v>
          </cell>
          <cell r="E2416">
            <v>0</v>
          </cell>
        </row>
        <row r="2417">
          <cell r="A2417" t="str">
            <v>198.A</v>
          </cell>
          <cell r="B2417" t="str">
            <v>DBT</v>
          </cell>
          <cell r="C2417">
            <v>0</v>
          </cell>
          <cell r="D2417">
            <v>0</v>
          </cell>
          <cell r="E2417">
            <v>0</v>
          </cell>
        </row>
        <row r="2418">
          <cell r="A2418" t="str">
            <v>198.B</v>
          </cell>
          <cell r="B2418" t="str">
            <v>Infrastructure - Civil works (I&amp;C)</v>
          </cell>
          <cell r="C2418">
            <v>0</v>
          </cell>
          <cell r="D2418">
            <v>0</v>
          </cell>
          <cell r="E2418">
            <v>0</v>
          </cell>
        </row>
        <row r="2419">
          <cell r="A2419" t="str">
            <v>198.C</v>
          </cell>
          <cell r="B2419" t="str">
            <v>Equipment (Including Furniture, Excluding Computers)</v>
          </cell>
          <cell r="C2419">
            <v>0</v>
          </cell>
          <cell r="D2419">
            <v>0</v>
          </cell>
          <cell r="E2419">
            <v>0</v>
          </cell>
        </row>
        <row r="2420">
          <cell r="A2420" t="str">
            <v>198.D</v>
          </cell>
          <cell r="B2420" t="str">
            <v xml:space="preserve">Drugs and supplies </v>
          </cell>
          <cell r="C2420">
            <v>0</v>
          </cell>
          <cell r="D2420">
            <v>0</v>
          </cell>
          <cell r="E2420">
            <v>0</v>
          </cell>
        </row>
        <row r="2421">
          <cell r="A2421" t="str">
            <v>198.E</v>
          </cell>
          <cell r="B2421" t="str">
            <v>Diagnostics (Consumables, PPP, Sample Transport)</v>
          </cell>
          <cell r="C2421">
            <v>0</v>
          </cell>
          <cell r="D2421">
            <v>0</v>
          </cell>
          <cell r="E2421">
            <v>0</v>
          </cell>
        </row>
        <row r="2422">
          <cell r="A2422" t="str">
            <v>198.F</v>
          </cell>
          <cell r="B2422" t="str">
            <v>Capacity building incl. training</v>
          </cell>
          <cell r="C2422">
            <v>0</v>
          </cell>
          <cell r="D2422">
            <v>0</v>
          </cell>
          <cell r="E2422">
            <v>0</v>
          </cell>
        </row>
        <row r="2423">
          <cell r="A2423" t="str">
            <v>198.G</v>
          </cell>
          <cell r="B2423" t="str">
            <v>ASHA incentives</v>
          </cell>
          <cell r="C2423">
            <v>0</v>
          </cell>
          <cell r="D2423">
            <v>0</v>
          </cell>
          <cell r="E2423">
            <v>0</v>
          </cell>
        </row>
        <row r="2424">
          <cell r="A2424" t="str">
            <v>198.H</v>
          </cell>
          <cell r="B2424" t="str">
            <v>Others including operating costs(OOC)</v>
          </cell>
          <cell r="C2424">
            <v>0</v>
          </cell>
          <cell r="D2424">
            <v>0</v>
          </cell>
          <cell r="E2424">
            <v>0</v>
          </cell>
        </row>
        <row r="2425">
          <cell r="A2425" t="str">
            <v>198.I</v>
          </cell>
          <cell r="B2425" t="str">
            <v xml:space="preserve">IEC &amp; Printing </v>
          </cell>
          <cell r="C2425">
            <v>0</v>
          </cell>
          <cell r="D2425">
            <v>0</v>
          </cell>
          <cell r="E2425">
            <v>0</v>
          </cell>
        </row>
        <row r="2426">
          <cell r="A2426" t="str">
            <v>198.J</v>
          </cell>
          <cell r="B2426" t="str">
            <v>Planning &amp; M&amp;E</v>
          </cell>
          <cell r="C2426">
            <v>0</v>
          </cell>
          <cell r="D2426">
            <v>0</v>
          </cell>
          <cell r="E2426">
            <v>0</v>
          </cell>
        </row>
        <row r="2427">
          <cell r="A2427" t="str">
            <v>198.K</v>
          </cell>
          <cell r="B2427" t="str">
            <v>Surveillance, Research, Review, Evaluation (SRRE)</v>
          </cell>
          <cell r="C2427">
            <v>0</v>
          </cell>
          <cell r="D2427">
            <v>0</v>
          </cell>
          <cell r="E2427">
            <v>0</v>
          </cell>
        </row>
        <row r="2428">
          <cell r="A2428">
            <v>199</v>
          </cell>
          <cell r="B2428" t="str">
            <v>Untied Fund</v>
          </cell>
          <cell r="C2428">
            <v>594795000</v>
          </cell>
          <cell r="D2428">
            <v>424868216.44</v>
          </cell>
          <cell r="E2428">
            <v>0.71431033623349216</v>
          </cell>
        </row>
        <row r="2429">
          <cell r="A2429" t="str">
            <v>199.A</v>
          </cell>
          <cell r="B2429" t="str">
            <v>RKS</v>
          </cell>
          <cell r="C2429">
            <v>520360000</v>
          </cell>
          <cell r="D2429">
            <v>392753785.44</v>
          </cell>
          <cell r="E2429">
            <v>0.75477320593435315</v>
          </cell>
        </row>
        <row r="2430">
          <cell r="A2430" t="str">
            <v>199.B</v>
          </cell>
          <cell r="B2430" t="str">
            <v>VHSNC</v>
          </cell>
          <cell r="C2430">
            <v>74435000</v>
          </cell>
          <cell r="D2430">
            <v>32114431</v>
          </cell>
          <cell r="E2430">
            <v>0.43144261436152348</v>
          </cell>
        </row>
        <row r="2431">
          <cell r="A2431" t="str">
            <v>199.C</v>
          </cell>
          <cell r="B2431" t="str">
            <v>Equipment (Including Furniture, Excluding Computers)</v>
          </cell>
          <cell r="C2431">
            <v>0</v>
          </cell>
          <cell r="D2431">
            <v>0</v>
          </cell>
          <cell r="E2431">
            <v>0</v>
          </cell>
        </row>
        <row r="2432">
          <cell r="A2432" t="str">
            <v>199.D</v>
          </cell>
          <cell r="B2432" t="str">
            <v xml:space="preserve">Drugs and supplies </v>
          </cell>
          <cell r="C2432">
            <v>0</v>
          </cell>
          <cell r="D2432">
            <v>0</v>
          </cell>
          <cell r="E2432">
            <v>0</v>
          </cell>
        </row>
        <row r="2433">
          <cell r="A2433" t="str">
            <v>199.E</v>
          </cell>
          <cell r="B2433" t="str">
            <v>Diagnostics (Consumables, PPP, Sample Transport)</v>
          </cell>
          <cell r="C2433">
            <v>0</v>
          </cell>
          <cell r="D2433">
            <v>0</v>
          </cell>
          <cell r="E2433">
            <v>0</v>
          </cell>
        </row>
        <row r="2434">
          <cell r="A2434" t="str">
            <v>199.F</v>
          </cell>
          <cell r="B2434" t="str">
            <v>Capacity building incl. training</v>
          </cell>
          <cell r="C2434">
            <v>0</v>
          </cell>
          <cell r="D2434">
            <v>0</v>
          </cell>
          <cell r="E2434">
            <v>0</v>
          </cell>
        </row>
        <row r="2435">
          <cell r="A2435" t="str">
            <v>199.G</v>
          </cell>
          <cell r="B2435" t="str">
            <v>ASHA incentives</v>
          </cell>
          <cell r="C2435">
            <v>0</v>
          </cell>
          <cell r="D2435">
            <v>0</v>
          </cell>
          <cell r="E2435">
            <v>0</v>
          </cell>
        </row>
        <row r="2436">
          <cell r="A2436" t="str">
            <v>199.H</v>
          </cell>
          <cell r="B2436" t="str">
            <v>Others including operating costs(OOC)</v>
          </cell>
          <cell r="C2436">
            <v>0</v>
          </cell>
          <cell r="D2436">
            <v>0</v>
          </cell>
          <cell r="E2436">
            <v>0</v>
          </cell>
        </row>
        <row r="2437">
          <cell r="A2437" t="str">
            <v>199.I</v>
          </cell>
          <cell r="B2437" t="str">
            <v xml:space="preserve">IEC &amp; Printing </v>
          </cell>
          <cell r="C2437">
            <v>0</v>
          </cell>
          <cell r="D2437">
            <v>0</v>
          </cell>
          <cell r="E2437">
            <v>0</v>
          </cell>
        </row>
        <row r="2438">
          <cell r="A2438" t="str">
            <v>199.J</v>
          </cell>
          <cell r="B2438" t="str">
            <v>Planning &amp; M&amp;E</v>
          </cell>
          <cell r="C2438">
            <v>0</v>
          </cell>
          <cell r="D2438">
            <v>0</v>
          </cell>
          <cell r="E2438">
            <v>0</v>
          </cell>
        </row>
        <row r="2439">
          <cell r="A2439" t="str">
            <v>199.K</v>
          </cell>
          <cell r="B2439" t="str">
            <v>Surveillance, Research, Review, Evaluation (SRRE)</v>
          </cell>
          <cell r="C2439">
            <v>0</v>
          </cell>
          <cell r="D2439">
            <v>0</v>
          </cell>
          <cell r="E2439">
            <v>0</v>
          </cell>
        </row>
        <row r="2440">
          <cell r="A2440">
            <v>200</v>
          </cell>
          <cell r="B2440" t="str">
            <v>Prevention, control and management of snakebites</v>
          </cell>
          <cell r="C2440">
            <v>3843000</v>
          </cell>
          <cell r="D2440">
            <v>642850</v>
          </cell>
          <cell r="E2440">
            <v>0.16727816809784024</v>
          </cell>
        </row>
        <row r="2441">
          <cell r="A2441" t="str">
            <v>200.A</v>
          </cell>
          <cell r="B2441" t="str">
            <v>DBT</v>
          </cell>
          <cell r="C2441">
            <v>0</v>
          </cell>
          <cell r="D2441">
            <v>0</v>
          </cell>
          <cell r="E2441">
            <v>0</v>
          </cell>
        </row>
        <row r="2442">
          <cell r="A2442" t="str">
            <v>200.B</v>
          </cell>
          <cell r="B2442" t="str">
            <v>Infrastructure - Civil works (I&amp;C)</v>
          </cell>
          <cell r="C2442">
            <v>0</v>
          </cell>
          <cell r="D2442">
            <v>0</v>
          </cell>
          <cell r="E2442">
            <v>0</v>
          </cell>
        </row>
        <row r="2443">
          <cell r="A2443" t="str">
            <v>200.C</v>
          </cell>
          <cell r="B2443" t="str">
            <v>Equipment (Including Furniture, Excluding Computers)</v>
          </cell>
          <cell r="C2443">
            <v>0</v>
          </cell>
          <cell r="D2443">
            <v>0</v>
          </cell>
          <cell r="E2443">
            <v>0</v>
          </cell>
        </row>
        <row r="2444">
          <cell r="A2444" t="str">
            <v>200.D</v>
          </cell>
          <cell r="B2444" t="str">
            <v xml:space="preserve">Drugs and supplies </v>
          </cell>
          <cell r="C2444">
            <v>0</v>
          </cell>
          <cell r="D2444">
            <v>0</v>
          </cell>
          <cell r="E2444">
            <v>0</v>
          </cell>
        </row>
        <row r="2445">
          <cell r="A2445" t="str">
            <v>200.E</v>
          </cell>
          <cell r="B2445" t="str">
            <v>Diagnostics (Consumables, PPP, Sample Transport)</v>
          </cell>
          <cell r="C2445">
            <v>0</v>
          </cell>
          <cell r="D2445">
            <v>0</v>
          </cell>
          <cell r="E2445">
            <v>0</v>
          </cell>
        </row>
        <row r="2446">
          <cell r="A2446" t="str">
            <v>200.F</v>
          </cell>
          <cell r="B2446" t="str">
            <v>Capacity building incl. training</v>
          </cell>
          <cell r="C2446">
            <v>908000</v>
          </cell>
          <cell r="D2446">
            <v>276931</v>
          </cell>
          <cell r="E2446">
            <v>0.30499008810572686</v>
          </cell>
        </row>
        <row r="2447">
          <cell r="A2447" t="str">
            <v>200.G</v>
          </cell>
          <cell r="B2447" t="str">
            <v>ASHA incentives</v>
          </cell>
          <cell r="C2447">
            <v>0</v>
          </cell>
          <cell r="D2447">
            <v>0</v>
          </cell>
          <cell r="E2447">
            <v>0</v>
          </cell>
        </row>
        <row r="2448">
          <cell r="A2448" t="str">
            <v>200.H</v>
          </cell>
          <cell r="B2448" t="str">
            <v>Others including operating costs(OOC)</v>
          </cell>
          <cell r="C2448">
            <v>1050000</v>
          </cell>
          <cell r="D2448">
            <v>222621</v>
          </cell>
          <cell r="E2448">
            <v>0.21201999999999999</v>
          </cell>
        </row>
        <row r="2449">
          <cell r="A2449" t="str">
            <v>200.I</v>
          </cell>
          <cell r="B2449" t="str">
            <v xml:space="preserve">IEC &amp; Printing </v>
          </cell>
          <cell r="C2449">
            <v>0</v>
          </cell>
          <cell r="D2449">
            <v>0</v>
          </cell>
          <cell r="E2449">
            <v>0</v>
          </cell>
        </row>
        <row r="2450">
          <cell r="A2450" t="str">
            <v>200.J</v>
          </cell>
          <cell r="B2450" t="str">
            <v>Planning &amp; M&amp;E</v>
          </cell>
          <cell r="C2450">
            <v>0</v>
          </cell>
          <cell r="D2450">
            <v>0</v>
          </cell>
          <cell r="E2450">
            <v>0</v>
          </cell>
        </row>
        <row r="2451">
          <cell r="A2451" t="str">
            <v>200.K</v>
          </cell>
          <cell r="B2451" t="str">
            <v>Surveillance, Research, Review, Evaluation (SRRE)</v>
          </cell>
          <cell r="C2451">
            <v>1885000</v>
          </cell>
          <cell r="D2451">
            <v>143298</v>
          </cell>
          <cell r="E2451">
            <v>7.6020159151193631E-2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sheetPr>
  <dimension ref="A1:AV224"/>
  <sheetViews>
    <sheetView zoomScale="70" zoomScaleNormal="70" workbookViewId="0">
      <pane xSplit="5" ySplit="5" topLeftCell="X215" activePane="bottomRight" state="frozen"/>
      <selection pane="topRight" activeCell="F1" sqref="F1"/>
      <selection pane="bottomLeft" activeCell="A6" sqref="A6"/>
      <selection pane="bottomRight" activeCell="X226" sqref="X226"/>
    </sheetView>
  </sheetViews>
  <sheetFormatPr defaultRowHeight="20.25"/>
  <cols>
    <col min="1" max="1" width="19.625" style="162" customWidth="1"/>
    <col min="2" max="2" width="6.25" style="162" customWidth="1"/>
    <col min="3" max="3" width="18.375" style="162" customWidth="1"/>
    <col min="4" max="4" width="6.375" style="162" customWidth="1"/>
    <col min="5" max="5" width="22.125" style="128" customWidth="1"/>
    <col min="6" max="6" width="16.5" style="130" customWidth="1"/>
    <col min="7" max="7" width="47.5" style="128" customWidth="1"/>
    <col min="8" max="8" width="15.125" style="261" customWidth="1"/>
    <col min="9" max="9" width="13.125" style="280" customWidth="1"/>
    <col min="10" max="10" width="15" style="130" customWidth="1"/>
    <col min="11" max="11" width="16.25" style="128" customWidth="1"/>
    <col min="12" max="12" width="15.125" style="130" customWidth="1"/>
    <col min="13" max="13" width="90.875" style="128" customWidth="1"/>
    <col min="14" max="14" width="17.375" style="130" customWidth="1"/>
    <col min="15" max="15" width="16" style="130" customWidth="1"/>
    <col min="16" max="16" width="17.5" style="130" customWidth="1"/>
    <col min="17" max="17" width="74.625" style="128" customWidth="1"/>
    <col min="18" max="18" width="15.75" style="130" customWidth="1"/>
    <col min="19" max="19" width="69.125" style="128" customWidth="1"/>
    <col min="20" max="20" width="15.125" style="130" customWidth="1"/>
    <col min="21" max="21" width="77.875" style="128" customWidth="1"/>
    <col min="22" max="22" width="18.5" style="130" customWidth="1"/>
    <col min="23" max="23" width="39.875" style="128" customWidth="1"/>
    <col min="24" max="24" width="23.75" style="128" customWidth="1"/>
    <col min="25" max="25" width="101.25" style="128" customWidth="1"/>
    <col min="26" max="32" width="14.125" style="130" customWidth="1"/>
    <col min="33" max="33" width="18.75" style="130" customWidth="1"/>
    <col min="34" max="34" width="59.375" style="128" customWidth="1"/>
    <col min="35" max="41" width="14.125" style="130" customWidth="1"/>
    <col min="42" max="42" width="18.75" style="130" customWidth="1"/>
    <col min="43" max="43" width="64.625" style="128" customWidth="1"/>
    <col min="44" max="44" width="9" style="128" customWidth="1"/>
    <col min="45" max="45" width="11" style="128" customWidth="1"/>
    <col min="46" max="46" width="17.125" style="128" customWidth="1"/>
    <col min="47" max="47" width="20.75" style="128" customWidth="1"/>
    <col min="48" max="48" width="9" style="128" customWidth="1"/>
    <col min="49" max="16384" width="9" style="128"/>
  </cols>
  <sheetData>
    <row r="1" spans="1:48">
      <c r="A1" s="876" t="s">
        <v>301</v>
      </c>
      <c r="B1" s="876"/>
      <c r="C1" s="876"/>
      <c r="D1" s="876"/>
      <c r="E1" s="876"/>
      <c r="F1" s="876"/>
      <c r="G1" s="876"/>
      <c r="H1" s="876"/>
      <c r="I1" s="876"/>
      <c r="J1" s="876"/>
      <c r="K1" s="876"/>
      <c r="L1" s="876"/>
      <c r="M1" s="876"/>
      <c r="N1" s="876"/>
      <c r="O1" s="876"/>
      <c r="P1" s="876"/>
      <c r="Q1" s="876"/>
      <c r="R1" s="876"/>
      <c r="S1" s="876"/>
      <c r="T1" s="876"/>
      <c r="U1" s="876"/>
      <c r="V1" s="876"/>
      <c r="W1" s="876"/>
      <c r="X1" s="876"/>
      <c r="Z1" s="129"/>
      <c r="AA1" s="129"/>
      <c r="AB1" s="129"/>
      <c r="AC1" s="129"/>
      <c r="AD1" s="129"/>
      <c r="AE1" s="129"/>
      <c r="AF1" s="129"/>
      <c r="AI1" s="129"/>
      <c r="AJ1" s="129"/>
      <c r="AK1" s="129"/>
      <c r="AL1" s="129"/>
      <c r="AM1" s="129"/>
      <c r="AN1" s="129"/>
      <c r="AO1" s="129"/>
    </row>
    <row r="2" spans="1:48" ht="40.5">
      <c r="A2" s="128"/>
      <c r="B2" s="131"/>
      <c r="C2" s="131"/>
      <c r="D2" s="131"/>
      <c r="E2" s="132" t="s">
        <v>241</v>
      </c>
      <c r="F2" s="880"/>
      <c r="G2" s="880"/>
      <c r="H2" s="880"/>
      <c r="I2" s="880"/>
      <c r="J2" s="880"/>
      <c r="K2" s="880"/>
      <c r="L2" s="880"/>
      <c r="M2" s="880"/>
      <c r="N2" s="880"/>
      <c r="O2" s="880"/>
      <c r="P2" s="880"/>
      <c r="Q2" s="880"/>
      <c r="R2" s="880"/>
      <c r="S2" s="880"/>
      <c r="T2" s="880"/>
      <c r="U2" s="880"/>
      <c r="V2" s="880"/>
      <c r="W2" s="880"/>
      <c r="X2" s="880"/>
      <c r="Y2" s="880"/>
      <c r="Z2" s="880"/>
      <c r="AA2" s="880"/>
      <c r="AB2" s="880"/>
      <c r="AC2" s="880"/>
      <c r="AD2" s="880"/>
      <c r="AE2" s="880"/>
      <c r="AF2" s="880"/>
      <c r="AG2" s="880"/>
      <c r="AH2" s="880"/>
      <c r="AI2" s="880"/>
      <c r="AJ2" s="880"/>
      <c r="AK2" s="880"/>
      <c r="AL2" s="880"/>
      <c r="AM2" s="880"/>
      <c r="AN2" s="880"/>
      <c r="AO2" s="880"/>
      <c r="AP2" s="880"/>
      <c r="AQ2" s="880"/>
    </row>
    <row r="3" spans="1:48" ht="60.75">
      <c r="A3" s="878" t="s">
        <v>0</v>
      </c>
      <c r="B3" s="877" t="s">
        <v>1</v>
      </c>
      <c r="C3" s="877" t="s">
        <v>2</v>
      </c>
      <c r="D3" s="877" t="s">
        <v>3</v>
      </c>
      <c r="E3" s="877" t="s">
        <v>4</v>
      </c>
      <c r="F3" s="877" t="s">
        <v>242</v>
      </c>
      <c r="G3" s="877"/>
      <c r="H3" s="877" t="s">
        <v>362</v>
      </c>
      <c r="I3" s="877"/>
      <c r="J3" s="877"/>
      <c r="K3" s="877"/>
      <c r="L3" s="877" t="s">
        <v>243</v>
      </c>
      <c r="M3" s="877"/>
      <c r="N3" s="877" t="s">
        <v>363</v>
      </c>
      <c r="O3" s="879"/>
      <c r="P3" s="879"/>
      <c r="Q3" s="879"/>
      <c r="R3" s="877" t="s">
        <v>832</v>
      </c>
      <c r="S3" s="877"/>
      <c r="T3" s="877" t="s">
        <v>244</v>
      </c>
      <c r="U3" s="877"/>
      <c r="V3" s="877" t="s">
        <v>275</v>
      </c>
      <c r="W3" s="877"/>
      <c r="X3" s="355" t="s">
        <v>294</v>
      </c>
      <c r="Y3" s="133" t="s">
        <v>383</v>
      </c>
      <c r="Z3" s="882" t="s">
        <v>251</v>
      </c>
      <c r="AA3" s="882"/>
      <c r="AB3" s="882"/>
      <c r="AC3" s="882"/>
      <c r="AD3" s="882"/>
      <c r="AE3" s="882"/>
      <c r="AF3" s="882"/>
      <c r="AG3" s="882"/>
      <c r="AH3" s="860" t="s">
        <v>252</v>
      </c>
      <c r="AI3" s="861" t="s">
        <v>276</v>
      </c>
      <c r="AJ3" s="861"/>
      <c r="AK3" s="861"/>
      <c r="AL3" s="861"/>
      <c r="AM3" s="861"/>
      <c r="AN3" s="861"/>
      <c r="AO3" s="861"/>
      <c r="AP3" s="861"/>
      <c r="AQ3" s="881" t="s">
        <v>270</v>
      </c>
      <c r="AR3" s="134"/>
      <c r="AS3" s="134"/>
      <c r="AT3" s="134"/>
      <c r="AU3" s="134"/>
      <c r="AV3" s="134"/>
    </row>
    <row r="4" spans="1:48" ht="121.5">
      <c r="A4" s="878"/>
      <c r="B4" s="877"/>
      <c r="C4" s="877"/>
      <c r="D4" s="877"/>
      <c r="E4" s="877"/>
      <c r="F4" s="877"/>
      <c r="G4" s="877"/>
      <c r="H4" s="259" t="s">
        <v>361</v>
      </c>
      <c r="I4" s="262" t="s">
        <v>245</v>
      </c>
      <c r="J4" s="857" t="s">
        <v>256</v>
      </c>
      <c r="K4" s="862" t="s">
        <v>249</v>
      </c>
      <c r="L4" s="877"/>
      <c r="M4" s="877"/>
      <c r="N4" s="135" t="s">
        <v>378</v>
      </c>
      <c r="O4" s="135" t="s">
        <v>246</v>
      </c>
      <c r="P4" s="857" t="s">
        <v>256</v>
      </c>
      <c r="Q4" s="862" t="s">
        <v>249</v>
      </c>
      <c r="R4" s="877"/>
      <c r="S4" s="877"/>
      <c r="T4" s="877"/>
      <c r="U4" s="877"/>
      <c r="V4" s="877"/>
      <c r="W4" s="877"/>
      <c r="X4" s="356"/>
      <c r="Y4" s="136"/>
      <c r="Z4" s="859" t="s">
        <v>242</v>
      </c>
      <c r="AA4" s="859" t="s">
        <v>362</v>
      </c>
      <c r="AB4" s="859" t="s">
        <v>243</v>
      </c>
      <c r="AC4" s="859" t="s">
        <v>363</v>
      </c>
      <c r="AD4" s="859" t="s">
        <v>250</v>
      </c>
      <c r="AE4" s="859" t="s">
        <v>244</v>
      </c>
      <c r="AF4" s="859" t="s">
        <v>275</v>
      </c>
      <c r="AG4" s="865" t="s">
        <v>299</v>
      </c>
      <c r="AH4" s="860"/>
      <c r="AI4" s="866" t="s">
        <v>242</v>
      </c>
      <c r="AJ4" s="866" t="s">
        <v>362</v>
      </c>
      <c r="AK4" s="866" t="s">
        <v>243</v>
      </c>
      <c r="AL4" s="866" t="s">
        <v>363</v>
      </c>
      <c r="AM4" s="866" t="s">
        <v>250</v>
      </c>
      <c r="AN4" s="866" t="s">
        <v>244</v>
      </c>
      <c r="AO4" s="866" t="s">
        <v>275</v>
      </c>
      <c r="AP4" s="864" t="s">
        <v>299</v>
      </c>
      <c r="AQ4" s="881"/>
      <c r="AR4" s="134"/>
      <c r="AS4" s="134"/>
      <c r="AT4" s="134"/>
      <c r="AU4" s="134"/>
      <c r="AV4" s="134"/>
    </row>
    <row r="5" spans="1:48" ht="40.5">
      <c r="A5" s="878"/>
      <c r="B5" s="877"/>
      <c r="C5" s="877"/>
      <c r="D5" s="877"/>
      <c r="E5" s="877"/>
      <c r="F5" s="137" t="s">
        <v>248</v>
      </c>
      <c r="G5" s="138" t="s">
        <v>249</v>
      </c>
      <c r="H5" s="260" t="s">
        <v>248</v>
      </c>
      <c r="I5" s="263" t="s">
        <v>248</v>
      </c>
      <c r="J5" s="858"/>
      <c r="K5" s="863"/>
      <c r="L5" s="137" t="s">
        <v>248</v>
      </c>
      <c r="M5" s="138" t="s">
        <v>249</v>
      </c>
      <c r="N5" s="137" t="s">
        <v>370</v>
      </c>
      <c r="O5" s="137" t="s">
        <v>248</v>
      </c>
      <c r="P5" s="858"/>
      <c r="Q5" s="863"/>
      <c r="R5" s="137" t="s">
        <v>248</v>
      </c>
      <c r="S5" s="138" t="s">
        <v>249</v>
      </c>
      <c r="T5" s="137" t="s">
        <v>248</v>
      </c>
      <c r="U5" s="138" t="s">
        <v>249</v>
      </c>
      <c r="V5" s="137" t="s">
        <v>248</v>
      </c>
      <c r="W5" s="138" t="s">
        <v>249</v>
      </c>
      <c r="X5" s="357"/>
      <c r="Y5" s="139"/>
      <c r="Z5" s="859"/>
      <c r="AA5" s="859"/>
      <c r="AB5" s="859"/>
      <c r="AC5" s="859"/>
      <c r="AD5" s="859"/>
      <c r="AE5" s="859"/>
      <c r="AF5" s="859"/>
      <c r="AG5" s="865"/>
      <c r="AH5" s="860"/>
      <c r="AI5" s="866"/>
      <c r="AJ5" s="866"/>
      <c r="AK5" s="866"/>
      <c r="AL5" s="866"/>
      <c r="AM5" s="866"/>
      <c r="AN5" s="866"/>
      <c r="AO5" s="866"/>
      <c r="AP5" s="864"/>
      <c r="AQ5" s="881"/>
      <c r="AR5" s="134"/>
      <c r="AS5" s="134"/>
      <c r="AT5" s="134"/>
      <c r="AU5" s="134"/>
      <c r="AV5" s="134"/>
    </row>
    <row r="6" spans="1:48" ht="166.5" customHeight="1">
      <c r="A6" s="868" t="s">
        <v>5</v>
      </c>
      <c r="B6" s="867" t="s">
        <v>6</v>
      </c>
      <c r="C6" s="867" t="s">
        <v>7</v>
      </c>
      <c r="D6" s="140">
        <v>1</v>
      </c>
      <c r="E6" s="141" t="s">
        <v>302</v>
      </c>
      <c r="F6" s="64"/>
      <c r="G6" s="65"/>
      <c r="H6" s="113"/>
      <c r="I6" s="264"/>
      <c r="J6" s="66">
        <f>H6+I6</f>
        <v>0</v>
      </c>
      <c r="K6" s="67"/>
      <c r="L6" s="64"/>
      <c r="M6" s="65"/>
      <c r="N6" s="64"/>
      <c r="O6" s="64"/>
      <c r="P6" s="66">
        <f>N6+O6</f>
        <v>0</v>
      </c>
      <c r="Q6" s="65"/>
      <c r="R6" s="64"/>
      <c r="S6" s="65"/>
      <c r="T6" s="113">
        <v>1352.961</v>
      </c>
      <c r="U6" s="83" t="s">
        <v>896</v>
      </c>
      <c r="V6" s="64"/>
      <c r="W6" s="65"/>
      <c r="X6" s="353">
        <f t="shared" ref="X6:X67" si="0">F6+J6+L6+P6+R6+T6+V6</f>
        <v>1352.961</v>
      </c>
      <c r="Y6" s="85" t="str">
        <f>CONCATENATE(G6," ",K6," ",M6," ",Q6," ",S6," ",U6," ",W6)</f>
        <v xml:space="preserve">     Continued activity,
1. Proposed incentive to AVD for Carrying HIV/syphilis/HepB test kit/ Green Channel logistics from ILR Point/PHC  in thermo flask to VHSND session's site .
A total of 130904 VHSND sessions are planned per month, out of which near about 78% of sessions (102498) are held on a regularly basis per month. 
Therefore demand is being made for 102498  sessions @ Rs.110/-per sessions per month for 12 months. Total Cost= (102498 * Rs. 110 * 12)= Rs. 135296000/-  </v>
      </c>
      <c r="Z6" s="82"/>
      <c r="AA6" s="82"/>
      <c r="AB6" s="82"/>
      <c r="AC6" s="82"/>
      <c r="AD6" s="82"/>
      <c r="AE6" s="82"/>
      <c r="AF6" s="82"/>
      <c r="AG6" s="142">
        <f>SUM(Z6:AF6)</f>
        <v>0</v>
      </c>
      <c r="AH6" s="55" t="s">
        <v>364</v>
      </c>
      <c r="AI6" s="82"/>
      <c r="AJ6" s="82"/>
      <c r="AK6" s="82"/>
      <c r="AL6" s="82"/>
      <c r="AM6" s="82"/>
      <c r="AN6" s="82"/>
      <c r="AO6" s="82"/>
      <c r="AP6" s="142">
        <f>SUM(AI6:AO6)</f>
        <v>0</v>
      </c>
      <c r="AQ6" s="55" t="s">
        <v>364</v>
      </c>
      <c r="AR6" s="134"/>
      <c r="AS6" s="134"/>
      <c r="AT6" s="244"/>
      <c r="AU6" s="244"/>
      <c r="AV6" s="134"/>
    </row>
    <row r="7" spans="1:48" ht="81">
      <c r="A7" s="868"/>
      <c r="B7" s="867"/>
      <c r="C7" s="867"/>
      <c r="D7" s="140">
        <v>2</v>
      </c>
      <c r="E7" s="141" t="s">
        <v>8</v>
      </c>
      <c r="F7" s="64"/>
      <c r="G7" s="65"/>
      <c r="H7" s="113"/>
      <c r="I7" s="264"/>
      <c r="J7" s="66">
        <f t="shared" ref="J7:J70" si="1">H7+I7</f>
        <v>0</v>
      </c>
      <c r="K7" s="65"/>
      <c r="L7" s="64"/>
      <c r="M7" s="65"/>
      <c r="N7" s="64"/>
      <c r="O7" s="64"/>
      <c r="P7" s="74">
        <f t="shared" ref="P7:P70" si="2">N7+O7</f>
        <v>0</v>
      </c>
      <c r="Q7" s="65"/>
      <c r="R7" s="64"/>
      <c r="S7" s="65"/>
      <c r="T7" s="113"/>
      <c r="U7" s="65"/>
      <c r="V7" s="64"/>
      <c r="W7" s="65"/>
      <c r="X7" s="353">
        <f t="shared" si="0"/>
        <v>0</v>
      </c>
      <c r="Y7" s="85" t="str">
        <f t="shared" ref="Y7:Y70" si="3">CONCATENATE(G7," ",K7," ",M7," ",Q7," ",S7," ",U7," ",W7)</f>
        <v xml:space="preserve">      </v>
      </c>
      <c r="Z7" s="82"/>
      <c r="AA7" s="82"/>
      <c r="AB7" s="82"/>
      <c r="AC7" s="82"/>
      <c r="AD7" s="82"/>
      <c r="AE7" s="82"/>
      <c r="AF7" s="82"/>
      <c r="AG7" s="142">
        <f t="shared" ref="AG7:AG70" si="4">SUM(Z7:AF7)</f>
        <v>0</v>
      </c>
      <c r="AH7" s="55"/>
      <c r="AI7" s="82"/>
      <c r="AJ7" s="82"/>
      <c r="AK7" s="82"/>
      <c r="AL7" s="82"/>
      <c r="AM7" s="82"/>
      <c r="AN7" s="82"/>
      <c r="AO7" s="82"/>
      <c r="AP7" s="142">
        <f t="shared" ref="AP7:AP70" si="5">SUM(AI7:AO7)</f>
        <v>0</v>
      </c>
      <c r="AQ7" s="55"/>
      <c r="AR7" s="134"/>
      <c r="AS7" s="134"/>
      <c r="AT7" s="244"/>
      <c r="AU7" s="134"/>
      <c r="AV7" s="134"/>
    </row>
    <row r="8" spans="1:48" ht="409.5">
      <c r="A8" s="868"/>
      <c r="B8" s="867"/>
      <c r="C8" s="867"/>
      <c r="D8" s="140">
        <v>3</v>
      </c>
      <c r="E8" s="141" t="s">
        <v>9</v>
      </c>
      <c r="F8" s="64">
        <v>27335</v>
      </c>
      <c r="G8" s="65" t="s">
        <v>897</v>
      </c>
      <c r="H8" s="113"/>
      <c r="I8" s="264"/>
      <c r="J8" s="66">
        <f t="shared" si="1"/>
        <v>0</v>
      </c>
      <c r="K8" s="65"/>
      <c r="L8" s="64"/>
      <c r="M8" s="65"/>
      <c r="N8" s="64"/>
      <c r="O8" s="64"/>
      <c r="P8" s="74">
        <f t="shared" si="2"/>
        <v>0</v>
      </c>
      <c r="Q8" s="65"/>
      <c r="R8" s="64"/>
      <c r="S8" s="65"/>
      <c r="T8" s="113"/>
      <c r="U8" s="65"/>
      <c r="V8" s="64"/>
      <c r="W8" s="65"/>
      <c r="X8" s="353">
        <f t="shared" si="0"/>
        <v>27335</v>
      </c>
      <c r="Y8" s="85" t="str">
        <f>CONCATENATE(G8," ",K8," ",M8," ",Q8," ",S8," ",U8," ",W8)</f>
        <v xml:space="preserve">i) Budget is being proposed for Home Deliveries of women from BPL Households @Rs. 500 per case for 4000 case- Rs.500*4000= Rs. 20.00 lakhs.
ii) Budget is being proposed for for 1888750 institutional delivery (rural) @ Rs.1400 per benificiary.Total Amount- 1888750 *Rs.1400= Rs. 26442.50 Lakhs. 
iii) Budget is being proposed for 71250 institutional delivery (urban) @ Rs.1000 per benificiary .Total Amount- 71250*Rs.1000= Rs.712.50 lakhs.
(A total of 19.6 Lakhs cases are being demanded 16 lakhs expected deliveries  for FY 2026-27 and 3.6 lakhs deliveries are being demanded assuming backlogs which might arise due to financial transition from SNA to SNA SPARSH) 
iv) Budget is being proposed for 1800 C-section cases @ Rs. 10000/- per Case towards hiring of private doctors and paramedics (Gynaecologist- 4000,  Anaesthetist - 3000, Paediatrician 1500 and other staff-1500) = (1800* 10000)  Rs. 180.00 lakhs
Total Amount- 20+26442.5+712.5+ 180 = 27335
      </v>
      </c>
      <c r="Z8" s="82"/>
      <c r="AA8" s="82"/>
      <c r="AB8" s="82"/>
      <c r="AC8" s="82"/>
      <c r="AD8" s="82"/>
      <c r="AE8" s="82"/>
      <c r="AF8" s="82"/>
      <c r="AG8" s="142">
        <f t="shared" si="4"/>
        <v>0</v>
      </c>
      <c r="AH8" s="55"/>
      <c r="AI8" s="82"/>
      <c r="AJ8" s="82"/>
      <c r="AK8" s="82"/>
      <c r="AL8" s="82"/>
      <c r="AM8" s="82"/>
      <c r="AN8" s="82"/>
      <c r="AO8" s="82"/>
      <c r="AP8" s="142">
        <f t="shared" si="5"/>
        <v>0</v>
      </c>
      <c r="AQ8" s="55"/>
      <c r="AR8" s="134"/>
      <c r="AS8" s="134"/>
      <c r="AT8" s="244"/>
      <c r="AU8" s="244"/>
      <c r="AV8" s="134"/>
    </row>
    <row r="9" spans="1:48" ht="409.5">
      <c r="A9" s="868"/>
      <c r="B9" s="867"/>
      <c r="C9" s="867"/>
      <c r="D9" s="140">
        <v>4</v>
      </c>
      <c r="E9" s="141" t="s">
        <v>10</v>
      </c>
      <c r="F9" s="64"/>
      <c r="G9" s="65"/>
      <c r="H9" s="113"/>
      <c r="I9" s="264"/>
      <c r="J9" s="66">
        <f t="shared" si="1"/>
        <v>0</v>
      </c>
      <c r="K9" s="65"/>
      <c r="L9" s="64"/>
      <c r="M9" s="65"/>
      <c r="N9" s="64"/>
      <c r="O9" s="64">
        <v>4425</v>
      </c>
      <c r="P9" s="74">
        <f t="shared" si="2"/>
        <v>4425</v>
      </c>
      <c r="Q9" s="65" t="s">
        <v>1325</v>
      </c>
      <c r="R9" s="64"/>
      <c r="S9" s="65"/>
      <c r="T9" s="113">
        <v>6090</v>
      </c>
      <c r="U9" s="65" t="s">
        <v>1326</v>
      </c>
      <c r="V9" s="64"/>
      <c r="W9" s="65"/>
      <c r="X9" s="353">
        <f t="shared" si="0"/>
        <v>10515</v>
      </c>
      <c r="Y9" s="85" t="str">
        <f t="shared" si="3"/>
        <v xml:space="preserve">   JSSK Drugs and consumables:
i) As per HMIS an expected delivery load at Public Health Facilities in FY 2025-26 is 50-52% of ELA (37 lacs) i.e. 19.6 lacs. Based on expenditure a  budget for 85% Deliveries is being proposed i.e. for 1660000 Institutional Deliveries (1600000 normal delivery and 60000 C-section deliveries) for FY 2026-27. 
 Based on the above, the following budget is being proposed:    
(A) Amount for normal delivery - 1412700*350 = Rs.494445000
(B) Amount C-Section- 60000*1600=Rs.96000000.
Total Amount- Rs.494445000+Rs.96000000 =Rs.590400000.
However demand is being made for 75% of the amount which is Rs 442500000  1.)As per HMIS an expected delivery load at Public Health Care Facilities in FY 2025-26 is 50-52% of ELA (37 lacs) i.e. 19.6 lacs. Based on expenditure a  budget for 85% Deliveries (16.6 lacs) is being proposed
Budget is being proposed for 16,60,000 instituional delivery in FY 2026-27 :  
* Diet will be provided by Didi ki Rasoi (Under JEEVIKA) @150 to the beneficiaries for normal delivery and C-sections conducted at DH, SDH and CHC level.
(i) Amount for normal delivery -1455563*3*150 = Rs. 655003350.
(ii) Amount for C-Section- 60000*7*150=Rs.63000000.
For the Rest of the deliveries below PHC level-
(iii) Amount for normal delivery -144437*3*100 = Rs.43331100.
Total Amount- Rs .655003350+6300000+43331100= Rs. 761334450   
However budget is being demanded for 80% of the amount which is Rs 609067560        
 </v>
      </c>
      <c r="Z9" s="82"/>
      <c r="AA9" s="82"/>
      <c r="AB9" s="82"/>
      <c r="AC9" s="82"/>
      <c r="AD9" s="82"/>
      <c r="AE9" s="82"/>
      <c r="AF9" s="82"/>
      <c r="AG9" s="142">
        <f t="shared" si="4"/>
        <v>0</v>
      </c>
      <c r="AH9" s="55"/>
      <c r="AI9" s="82"/>
      <c r="AJ9" s="82"/>
      <c r="AK9" s="82"/>
      <c r="AL9" s="82"/>
      <c r="AM9" s="82"/>
      <c r="AN9" s="82"/>
      <c r="AO9" s="82"/>
      <c r="AP9" s="142">
        <f t="shared" si="5"/>
        <v>0</v>
      </c>
      <c r="AQ9" s="55"/>
      <c r="AR9" s="134"/>
      <c r="AS9" s="134"/>
      <c r="AT9" s="244"/>
      <c r="AU9" s="134"/>
      <c r="AV9" s="134"/>
    </row>
    <row r="10" spans="1:48" s="151" customFormat="1" ht="81">
      <c r="A10" s="868"/>
      <c r="B10" s="867"/>
      <c r="C10" s="867"/>
      <c r="D10" s="144">
        <v>5</v>
      </c>
      <c r="E10" s="144" t="s">
        <v>336</v>
      </c>
      <c r="F10" s="68"/>
      <c r="G10" s="84"/>
      <c r="H10" s="119"/>
      <c r="I10" s="265"/>
      <c r="J10" s="620">
        <f t="shared" si="1"/>
        <v>0</v>
      </c>
      <c r="K10" s="84"/>
      <c r="L10" s="68"/>
      <c r="M10" s="84"/>
      <c r="N10" s="68"/>
      <c r="O10" s="68"/>
      <c r="P10" s="364">
        <f t="shared" si="2"/>
        <v>0</v>
      </c>
      <c r="Q10" s="84"/>
      <c r="R10" s="68"/>
      <c r="S10" s="84"/>
      <c r="T10" s="621">
        <v>14537.075000000001</v>
      </c>
      <c r="U10" s="44" t="s">
        <v>908</v>
      </c>
      <c r="V10" s="68"/>
      <c r="W10" s="84"/>
      <c r="X10" s="358">
        <f t="shared" si="0"/>
        <v>14537.075000000001</v>
      </c>
      <c r="Y10" s="146" t="str">
        <f t="shared" si="3"/>
        <v xml:space="preserve">     Continued Activities: 
1. Transportation Cost of JSSK Patients @ Rs. 500/- per delivery for 2907415 (Total number of delivery) =  Rs. 1,45,37,07,500/- </v>
      </c>
      <c r="Z10" s="147"/>
      <c r="AA10" s="147"/>
      <c r="AB10" s="147"/>
      <c r="AC10" s="147"/>
      <c r="AD10" s="147"/>
      <c r="AE10" s="147"/>
      <c r="AF10" s="147"/>
      <c r="AG10" s="148">
        <f t="shared" si="4"/>
        <v>0</v>
      </c>
      <c r="AH10" s="149"/>
      <c r="AI10" s="147"/>
      <c r="AJ10" s="147"/>
      <c r="AK10" s="147"/>
      <c r="AL10" s="147"/>
      <c r="AM10" s="147"/>
      <c r="AN10" s="147"/>
      <c r="AO10" s="147"/>
      <c r="AP10" s="148">
        <f t="shared" si="5"/>
        <v>0</v>
      </c>
      <c r="AQ10" s="149"/>
      <c r="AR10" s="150"/>
      <c r="AS10" s="150"/>
      <c r="AT10" s="622"/>
      <c r="AU10" s="622" t="e">
        <f>+X10-#REF!</f>
        <v>#REF!</v>
      </c>
      <c r="AV10" s="150"/>
    </row>
    <row r="11" spans="1:48" ht="409.5">
      <c r="A11" s="868"/>
      <c r="B11" s="867"/>
      <c r="C11" s="867"/>
      <c r="D11" s="140">
        <v>6</v>
      </c>
      <c r="E11" s="141" t="s">
        <v>11</v>
      </c>
      <c r="F11" s="64"/>
      <c r="G11" s="65"/>
      <c r="H11" s="113"/>
      <c r="I11" s="264"/>
      <c r="J11" s="66">
        <f t="shared" si="1"/>
        <v>0</v>
      </c>
      <c r="K11" s="65"/>
      <c r="L11" s="64"/>
      <c r="M11" s="65"/>
      <c r="N11" s="64"/>
      <c r="O11" s="64"/>
      <c r="P11" s="74">
        <f t="shared" si="2"/>
        <v>0</v>
      </c>
      <c r="Q11" s="65"/>
      <c r="R11" s="64"/>
      <c r="S11" s="65"/>
      <c r="T11" s="113">
        <v>1296.82</v>
      </c>
      <c r="U11" s="65" t="s">
        <v>853</v>
      </c>
      <c r="V11" s="64"/>
      <c r="W11" s="65"/>
      <c r="X11" s="353">
        <f t="shared" si="0"/>
        <v>1296.82</v>
      </c>
      <c r="Y11" s="85" t="str">
        <f t="shared" si="3"/>
        <v xml:space="preserve">     a) Logistic and supply- Rs 24000 per facility = 24000 x 1270 = Rs 30480000. 
Since PMSMA has been initiated across 568 new Health care facilities from FY 2025-26 the PMSMA sites have increased from 702 to 1270, therefore a budget is being proposed for total 1270 facilities with a revised rate. 
b) PMSMA Visit: Budget is being proposed for travelling expenses for Volunteer's Visit on PMSMA Day. An amount of @Rs. 2000 Per PMSMA Day Visit for 150 Volunteers. (Volunteers travelling expenses  : Rs 2000*12 Months* 150 volunteers = Rs. 36,00,000
c)  An amount of Rs.100/-per High Risk Pregnancy(HRP) Beneficiery to meet transportation cost for attending a maximum of three PMSMA sessions.  (100*35000 HRP)*3 = Rs. 1,05,00,000/-
d) Refreshment for 14 lakhs beneficiaries @Rs. 60 per beneficiaries- 1400000*60= Rs.8,40,00,000.
e) Workshop and review meeting 
i) PMSMA State level Meeting- 25000 per qtr. x 4 = 100000.
ii) PMSMA Monitoring and Review District level- 24000 per annum. per District 24000*38= 912000. 
iii) PMSMA Monitoring and Review RPMU level- 10000 per annum. per RPMU- 9*10000 = 90000.
Total Amount Rs  ( 100000+912000+90000=Rs 1102000 )
Amount- Rs. 3,04,80,000+36,00,000+1,05,00,000+8,40,00,000+1102000= Rs.12,96,82,000 </v>
      </c>
      <c r="Z11" s="82"/>
      <c r="AA11" s="82"/>
      <c r="AB11" s="82"/>
      <c r="AC11" s="82"/>
      <c r="AD11" s="82"/>
      <c r="AE11" s="82"/>
      <c r="AF11" s="82"/>
      <c r="AG11" s="142">
        <f t="shared" si="4"/>
        <v>0</v>
      </c>
      <c r="AH11" s="55"/>
      <c r="AI11" s="82"/>
      <c r="AJ11" s="82"/>
      <c r="AK11" s="82"/>
      <c r="AL11" s="82"/>
      <c r="AM11" s="82"/>
      <c r="AN11" s="82"/>
      <c r="AO11" s="82"/>
      <c r="AP11" s="142">
        <f t="shared" si="5"/>
        <v>0</v>
      </c>
      <c r="AQ11" s="55"/>
      <c r="AR11" s="134"/>
      <c r="AS11" s="134"/>
      <c r="AT11" s="244"/>
      <c r="AU11" s="244" t="e">
        <f>+X11-#REF!</f>
        <v>#REF!</v>
      </c>
      <c r="AV11" s="134"/>
    </row>
    <row r="12" spans="1:48" ht="182.25">
      <c r="A12" s="868"/>
      <c r="B12" s="867"/>
      <c r="C12" s="867"/>
      <c r="D12" s="140">
        <v>7</v>
      </c>
      <c r="E12" s="141" t="s">
        <v>12</v>
      </c>
      <c r="F12" s="64"/>
      <c r="G12" s="65"/>
      <c r="H12" s="113"/>
      <c r="I12" s="264"/>
      <c r="J12" s="66">
        <f t="shared" si="1"/>
        <v>0</v>
      </c>
      <c r="K12" s="65"/>
      <c r="L12" s="68"/>
      <c r="M12" s="84" t="s">
        <v>898</v>
      </c>
      <c r="N12" s="64"/>
      <c r="O12" s="64"/>
      <c r="P12" s="74">
        <f t="shared" si="2"/>
        <v>0</v>
      </c>
      <c r="Q12" s="65"/>
      <c r="R12" s="64"/>
      <c r="S12" s="65"/>
      <c r="T12" s="119">
        <v>13.56</v>
      </c>
      <c r="U12" s="84" t="s">
        <v>899</v>
      </c>
      <c r="V12" s="64"/>
      <c r="W12" s="65"/>
      <c r="X12" s="353">
        <f t="shared" si="0"/>
        <v>13.56</v>
      </c>
      <c r="Y12" s="85" t="str">
        <f t="shared" si="3"/>
        <v xml:space="preserve">       a) As a part of  Center of  Excellance (CoE) under SUMAN ,  a budget of Rs 11.96 lakhs is being proposed for menotiring of health facilities in a phased manner. 
 (Detail proposal Annexed) 
b) An amount of Rs 1.60 Lakhs is being demanded towards organizing State Level Workshop on MCP Card to strengthen proper utlization of MCP Cards.
Total: 11.96+1.6= Rs 13.56 </v>
      </c>
      <c r="Z12" s="82"/>
      <c r="AA12" s="82"/>
      <c r="AB12" s="82"/>
      <c r="AC12" s="82"/>
      <c r="AD12" s="82"/>
      <c r="AE12" s="82"/>
      <c r="AF12" s="82"/>
      <c r="AG12" s="142">
        <f t="shared" si="4"/>
        <v>0</v>
      </c>
      <c r="AH12" s="55"/>
      <c r="AI12" s="82"/>
      <c r="AJ12" s="82"/>
      <c r="AK12" s="82"/>
      <c r="AL12" s="82"/>
      <c r="AM12" s="82"/>
      <c r="AN12" s="82"/>
      <c r="AO12" s="82"/>
      <c r="AP12" s="142">
        <f t="shared" si="5"/>
        <v>0</v>
      </c>
      <c r="AQ12" s="55"/>
      <c r="AR12" s="134"/>
      <c r="AS12" s="134"/>
      <c r="AT12" s="244"/>
      <c r="AU12" s="134"/>
      <c r="AV12" s="134"/>
    </row>
    <row r="13" spans="1:48" ht="409.5">
      <c r="A13" s="868"/>
      <c r="B13" s="867"/>
      <c r="C13" s="867"/>
      <c r="D13" s="140">
        <v>8</v>
      </c>
      <c r="E13" s="141" t="s">
        <v>13</v>
      </c>
      <c r="F13" s="64"/>
      <c r="G13" s="65"/>
      <c r="H13" s="113"/>
      <c r="I13" s="264"/>
      <c r="J13" s="66">
        <f t="shared" si="1"/>
        <v>0</v>
      </c>
      <c r="K13" s="65"/>
      <c r="L13" s="64"/>
      <c r="M13" s="65"/>
      <c r="N13" s="64"/>
      <c r="O13" s="64"/>
      <c r="P13" s="74">
        <f t="shared" si="2"/>
        <v>0</v>
      </c>
      <c r="Q13" s="65"/>
      <c r="R13" s="64">
        <v>8</v>
      </c>
      <c r="S13" s="65" t="s">
        <v>854</v>
      </c>
      <c r="T13" s="113">
        <v>665.27</v>
      </c>
      <c r="U13" s="65" t="s">
        <v>900</v>
      </c>
      <c r="V13" s="64"/>
      <c r="W13" s="65"/>
      <c r="X13" s="353">
        <f t="shared" si="0"/>
        <v>673.27</v>
      </c>
      <c r="Y13" s="85" t="str">
        <f t="shared" si="3"/>
        <v xml:space="preserve">    Consumables and contingencies 
A) Rs. 2 lakhs proposed towards Consumables and Contingencies for 4 SMTI, namely BSc Nursing college- IGIMS Patna, NMCH Patna, JLNMCH Bhagalpur, SKMCH Muzaffarpur. 
Total amount - Rs 2.00 Lakhs.               
B) A budget of Rs. 6 Lakhs is being proposed  towards mobility support for NPM learners and educators from SMTI to MLCUs. SMTI- College of Nursing IGIMS have two clinical practice site (MLCUs) SDH Danapur and GGS Hospital Patna City which requires mobility support to the candidates. This is the recurring cost and proposed to give mobility support cost directly to the individual candidates @ 1666 per month per candidates for 12 months. 
Grand Total: Rs 8 Lakhs For Nurse Practitioner Midwifery Course (Detail Breakup Annexed)
A) Remuneration for Human Resources for each SMTI (College of Nursing, IGIMS Patna, NMCH Patna, JLNMCH Bhagalpur, SKMCH Muzaffarpur)
Total Cost = Rs 41.10  Lakhs 
B) Nurse Practitioner Midwifery Course cost for NPMs at 4 SMTI- College of Nursing, IGIMS Patna, NMCH Patna, JLNMCH Bhagalpur, SKMCH Muzaffarpur
Total Cost= Rs 503.70 lakhs 
C) Nurse Practitioner Midwifery Course cost of NPM at 1 SMTI- College of Nursing, IGIMS Patna) (Since 6 months budget in last FY year could not be utlized therefore it is proposed in this FY ) 
Total Cost= Rs 61.03 lakhs 
D) 1st time INC (Indian Nursing Counsel) Affiliation fees for 2 SMTI (NMCH and SKMCH ) @ Rs 100000 Per Center 
Total Cost= Rs 2.00 Lakhs
E) Annual INC Affiliation renewal fees for SMTI (IGIMS and JLNMCH) @ Rs 0.25 per SMTI
Total Cost - Rs 0.50 lakhs
Grand Total Cost for Nurse Practioner Midwifery Course = Rs 41.10+503.70+61.03+ 2.00+0.50 = Rs 608.33 Lakhs
 E) Establishment of Skill lab - NMCH Patna (Annexure of list of items added) An amount of Rs 15 Lakhs is being proposed for establishment of Skill Lab.                                         
F) A proposal for establishment of MLCU at 2 Facilities @ Rs 20 Lakhs per MLCU.
Total amount - Rs 40 Lakhs
New Activity: 
G) An amount of Rs 1.94 Lakhs amount is being proposed towards Exposure Visit to Midwfiery Institute for Cross Learning on Midwfifery Practises  
Total Amount Proposed in Lakhs (15+40+1.94)= Rs 56.94 Lakhs
Grand Total Rs 665.27 (608.33+56.94)
  </v>
      </c>
      <c r="Z13" s="82"/>
      <c r="AA13" s="82"/>
      <c r="AB13" s="82"/>
      <c r="AC13" s="82"/>
      <c r="AD13" s="82"/>
      <c r="AE13" s="82"/>
      <c r="AF13" s="82"/>
      <c r="AG13" s="142">
        <f t="shared" si="4"/>
        <v>0</v>
      </c>
      <c r="AH13" s="55"/>
      <c r="AI13" s="82"/>
      <c r="AJ13" s="82"/>
      <c r="AK13" s="82"/>
      <c r="AL13" s="82"/>
      <c r="AM13" s="82"/>
      <c r="AN13" s="82"/>
      <c r="AO13" s="82"/>
      <c r="AP13" s="142">
        <f t="shared" si="5"/>
        <v>0</v>
      </c>
      <c r="AQ13" s="55"/>
      <c r="AR13" s="134"/>
      <c r="AS13" s="134"/>
      <c r="AT13" s="244"/>
      <c r="AU13" s="134"/>
      <c r="AV13" s="134"/>
    </row>
    <row r="14" spans="1:48" ht="409.5">
      <c r="A14" s="868"/>
      <c r="B14" s="867"/>
      <c r="C14" s="867"/>
      <c r="D14" s="140">
        <v>9</v>
      </c>
      <c r="E14" s="143" t="s">
        <v>14</v>
      </c>
      <c r="F14" s="64"/>
      <c r="G14" s="65"/>
      <c r="H14" s="113"/>
      <c r="I14" s="264"/>
      <c r="J14" s="66">
        <f t="shared" si="1"/>
        <v>0</v>
      </c>
      <c r="K14" s="65"/>
      <c r="L14" s="64"/>
      <c r="M14" s="65"/>
      <c r="N14" s="64"/>
      <c r="O14" s="64"/>
      <c r="P14" s="74">
        <f t="shared" si="2"/>
        <v>0</v>
      </c>
      <c r="Q14" s="65"/>
      <c r="R14" s="64"/>
      <c r="S14" s="65"/>
      <c r="T14" s="119">
        <v>4.3</v>
      </c>
      <c r="U14" s="84" t="s">
        <v>1343</v>
      </c>
      <c r="V14" s="68">
        <v>62.96</v>
      </c>
      <c r="W14" s="84" t="s">
        <v>901</v>
      </c>
      <c r="X14" s="353">
        <f t="shared" si="0"/>
        <v>67.260000000000005</v>
      </c>
      <c r="Y14" s="85" t="str">
        <f t="shared" si="3"/>
        <v xml:space="preserve">     Workshop
a) An amount of Rs 1.60 Lakhs per batch for 2 batches is being demaded towards integrated workshop on  MDSR and PMSMA at the state.
Total Amount 1.60 Lakhs*2 = 3.2 Lakhs
Montioring and Supervision
b) Monthly State level review meetings will be conducted @Rs. 5000 per meeting for 12 Months. 12*5000=Rs. 60000.    
c) State Task Force Committee meeting @ Rs 50000 annually.   
Total amount (60000+50000=1.10 Lakhs) 
Total Amount Rs 3.2+1.10=4.30    
  a) No of Maternal Death reported and reviewed @1050 per Maternal Death for 3290 MD (expected Maternal deaths 3500) Maternal Death, 
Continued Activity:(Break up of Rs.1050: Rs.200 for ASHA +Rs.450 Honorarium for Verbal Autopsy Team + Rs.200 Travel Expenses for Verbal Autopsy Team+ Rs.100 X 2 Incentive for deceased Family.
An amount of Rs 2796500 @ Rs 850 per maternal death is being demanded for 3290 Maternal Deaths (850*3290) remaining Rs 200 per cases is being demaded for ASHA incentive.     
b) Incentive of Rs 1000 to First Responder of Maternal Death : An amount of Rs.35 Lakhs is being demanded as an incentive of Rs.1000 to First Responder of Maternal Death for 4500 Maternal Deaths against expected 3500 Maternal Deaths Per Year.3500*1000= Rs. 3500000.
Amount- Rs 2796500+3500000 = Rs. 6296500</v>
      </c>
      <c r="Z14" s="82"/>
      <c r="AA14" s="82"/>
      <c r="AB14" s="82"/>
      <c r="AC14" s="82"/>
      <c r="AD14" s="82"/>
      <c r="AE14" s="82"/>
      <c r="AF14" s="82"/>
      <c r="AG14" s="142">
        <f t="shared" si="4"/>
        <v>0</v>
      </c>
      <c r="AH14" s="55"/>
      <c r="AI14" s="82"/>
      <c r="AJ14" s="82"/>
      <c r="AK14" s="82"/>
      <c r="AL14" s="82"/>
      <c r="AM14" s="82"/>
      <c r="AN14" s="82"/>
      <c r="AO14" s="82"/>
      <c r="AP14" s="142">
        <f t="shared" si="5"/>
        <v>0</v>
      </c>
      <c r="AQ14" s="55"/>
      <c r="AR14" s="134"/>
      <c r="AS14" s="134"/>
      <c r="AT14" s="244"/>
      <c r="AU14" s="134"/>
      <c r="AV14" s="134"/>
    </row>
    <row r="15" spans="1:48" ht="408.75" customHeight="1">
      <c r="A15" s="868"/>
      <c r="B15" s="867"/>
      <c r="C15" s="867"/>
      <c r="D15" s="140">
        <v>10</v>
      </c>
      <c r="E15" s="141" t="s">
        <v>15</v>
      </c>
      <c r="F15" s="64"/>
      <c r="G15" s="65"/>
      <c r="H15" s="113"/>
      <c r="I15" s="264"/>
      <c r="J15" s="66">
        <f t="shared" si="1"/>
        <v>0</v>
      </c>
      <c r="K15" s="65"/>
      <c r="L15" s="64">
        <v>43.25</v>
      </c>
      <c r="M15" s="65" t="s">
        <v>855</v>
      </c>
      <c r="N15" s="64"/>
      <c r="O15" s="64">
        <v>18.260000000000002</v>
      </c>
      <c r="P15" s="74">
        <f t="shared" si="2"/>
        <v>18.260000000000002</v>
      </c>
      <c r="Q15" s="65" t="s">
        <v>856</v>
      </c>
      <c r="R15" s="64"/>
      <c r="S15" s="65"/>
      <c r="T15" s="119">
        <v>118.32</v>
      </c>
      <c r="U15" s="84" t="s">
        <v>902</v>
      </c>
      <c r="V15" s="64"/>
      <c r="W15" s="65"/>
      <c r="X15" s="353">
        <f t="shared" si="0"/>
        <v>179.82999999999998</v>
      </c>
      <c r="Y15" s="85" t="str">
        <f>CONCATENATE(G15," ",K15," ",M15," ",Q15," ",S15," ",U15," ",W15)</f>
        <v xml:space="preserve">  Budget is being proposed for Equipment (MVA kits) : 1609 MVA kits @ Rs. 2688/MVA kits  1609*2688 = 43.25 Lakhs.  Budget is being proposed for MMA combi-pack for 18260 combipack of MMA@Rs.100*18260=Rs. 18.26 Lakhs.  
'(1) Continued activity (Yukti Yojana)
(a) Provision of 1st trimester induced abortion/ services at private accredited Yukti Yojana clinics - @Rs.1000 per case X 5500 cases = Rs.55 Lakhs.                                                    
(b)Treatment of first trimester incomplete abortion and abortion complications at private accredited Yukti Yojana clinics = Rs.1000 per case X 5172 cases = Rs.51.72 Lakhs.                         
(c)Transport subsidy to Community Health Intermediaries (ASHAs, ANMs, AWWs) accompanying women at Yukti Yojana accredited sites = Rs.150 per case X 2500 cases = Rs.3.75 Lakhs.
Details Annexure for OOC = 55+51.72+3.75 = 110.47 Lakhs 
(iii) Workshop and Meetings
(a)  An amount of Rs. 7.85 Lakhs is being demanded towards organising International Safe Abortion Day Workshop at State level .
Total: 110.47+7.85 = 118.32 </v>
      </c>
      <c r="Z15" s="82"/>
      <c r="AA15" s="82"/>
      <c r="AB15" s="82"/>
      <c r="AC15" s="82"/>
      <c r="AD15" s="82"/>
      <c r="AE15" s="82"/>
      <c r="AF15" s="82"/>
      <c r="AG15" s="142">
        <f t="shared" si="4"/>
        <v>0</v>
      </c>
      <c r="AH15" s="55"/>
      <c r="AI15" s="82"/>
      <c r="AJ15" s="82"/>
      <c r="AK15" s="82"/>
      <c r="AL15" s="82"/>
      <c r="AM15" s="82"/>
      <c r="AN15" s="82"/>
      <c r="AO15" s="82"/>
      <c r="AP15" s="142">
        <f t="shared" si="5"/>
        <v>0</v>
      </c>
      <c r="AQ15" s="55"/>
      <c r="AR15" s="134"/>
      <c r="AS15" s="134"/>
      <c r="AT15" s="244"/>
      <c r="AU15" s="134"/>
      <c r="AV15" s="134"/>
    </row>
    <row r="16" spans="1:48" ht="409.5">
      <c r="A16" s="868"/>
      <c r="B16" s="867"/>
      <c r="C16" s="867"/>
      <c r="D16" s="140">
        <v>11</v>
      </c>
      <c r="E16" s="141" t="s">
        <v>335</v>
      </c>
      <c r="F16" s="64"/>
      <c r="G16" s="65"/>
      <c r="H16" s="113"/>
      <c r="I16" s="264"/>
      <c r="J16" s="66">
        <f t="shared" si="1"/>
        <v>0</v>
      </c>
      <c r="K16" s="65" t="s">
        <v>928</v>
      </c>
      <c r="L16" s="64"/>
      <c r="M16" s="65"/>
      <c r="N16" s="64"/>
      <c r="O16" s="64"/>
      <c r="P16" s="74">
        <f t="shared" si="2"/>
        <v>0</v>
      </c>
      <c r="Q16" s="65"/>
      <c r="R16" s="64"/>
      <c r="S16" s="65"/>
      <c r="T16" s="113"/>
      <c r="U16" s="65"/>
      <c r="V16" s="64"/>
      <c r="W16" s="65"/>
      <c r="X16" s="353">
        <f t="shared" si="0"/>
        <v>0</v>
      </c>
      <c r="Y16" s="85" t="str">
        <f t="shared" si="3"/>
        <v xml:space="preserve"> 1- In FY 2025-26 Rs 5251 Lakh Was Proposed(2445 lakh for MCH Siwan and 2806 lakh for MCH Sheohar) but in ROP only 3392.92 lakh Approved (1696.46 lakh for each MCH wing) out of which only 80 percent of total approved amount ie 2714.3 lakh approved in financial  year 2025-26. AA has been given at the rate of 2445 lakh for MCH Siwan and 2806lakh for MCH Sheohar and work has started. Hence the balance amout i.e, 2536.70(678.62+1858.08) lakh is solicited for Financial year 2026-27 as revalidation.
2- Rs. 1317. 28388  lakh is  is required as revalidation of the revised GST amount for the Bill Paid after 31.12.2021 (due to change in GST Rates from 12% to 18%)
3.-1295.69 lakh is Required as the re validation amount for the 21 MCH Approved earlier.      </v>
      </c>
      <c r="Z16" s="82"/>
      <c r="AA16" s="82"/>
      <c r="AB16" s="82"/>
      <c r="AC16" s="82"/>
      <c r="AD16" s="82"/>
      <c r="AE16" s="82"/>
      <c r="AF16" s="82"/>
      <c r="AG16" s="142">
        <f t="shared" si="4"/>
        <v>0</v>
      </c>
      <c r="AH16" s="55"/>
      <c r="AI16" s="82"/>
      <c r="AJ16" s="82"/>
      <c r="AK16" s="82"/>
      <c r="AL16" s="82"/>
      <c r="AM16" s="82"/>
      <c r="AN16" s="82"/>
      <c r="AO16" s="82"/>
      <c r="AP16" s="142">
        <f t="shared" si="5"/>
        <v>0</v>
      </c>
      <c r="AQ16" s="55"/>
      <c r="AR16" s="134"/>
      <c r="AS16" s="134"/>
      <c r="AT16" s="244"/>
      <c r="AU16" s="134"/>
      <c r="AV16" s="134"/>
    </row>
    <row r="17" spans="1:48" ht="344.25">
      <c r="A17" s="868"/>
      <c r="B17" s="867"/>
      <c r="C17" s="867"/>
      <c r="D17" s="140">
        <v>12</v>
      </c>
      <c r="E17" s="141" t="s">
        <v>16</v>
      </c>
      <c r="F17" s="64"/>
      <c r="G17" s="65"/>
      <c r="H17" s="113"/>
      <c r="I17" s="264"/>
      <c r="J17" s="66">
        <f t="shared" si="1"/>
        <v>0</v>
      </c>
      <c r="K17" s="65"/>
      <c r="L17" s="68">
        <v>1287.6300000000001</v>
      </c>
      <c r="M17" s="84" t="s">
        <v>903</v>
      </c>
      <c r="N17" s="64"/>
      <c r="O17" s="64"/>
      <c r="P17" s="74">
        <f t="shared" si="2"/>
        <v>0</v>
      </c>
      <c r="Q17" s="65"/>
      <c r="R17" s="64"/>
      <c r="S17" s="65"/>
      <c r="T17" s="113"/>
      <c r="U17" s="65"/>
      <c r="V17" s="64"/>
      <c r="W17" s="65"/>
      <c r="X17" s="353">
        <f t="shared" si="0"/>
        <v>1287.6300000000001</v>
      </c>
      <c r="Y17" s="85" t="str">
        <f t="shared" si="3"/>
        <v xml:space="preserve">  a) New Activity:
Establishment of Anaesthesia Workstation in Strenthening of FRUs:
The state is committed in strengthening the First Referral Units across the state which is reflected from the increase in the number of functional FRUs from 67 in FY 2024-25 to 120 in FY 2025-26 (Upto Dec). 
However, many FRUs lack Anaesthesia Workstation which prevents surgeries of patients requiring General anaesthesia and leads to increase in referral.
 Anaesthesia Workstation across FRUs will allow the facilities to cater the HIGH RISK CASES like eclampsia etc. with more efficiency.
Therefore, budget is being proposed for provision of Anaesthesia Workstations across 71  FRUs. 
A Total amount of Rs 1287.63 Lakhs @ Rs 1327460 per Anaesthesia Workstation is being proposed.
Gap Assessment sheet Annexed.
Total Amount-Rs. 1287.63 Lakhs     </v>
      </c>
      <c r="Z17" s="82"/>
      <c r="AA17" s="82"/>
      <c r="AB17" s="82"/>
      <c r="AC17" s="82"/>
      <c r="AD17" s="82"/>
      <c r="AE17" s="82"/>
      <c r="AF17" s="82"/>
      <c r="AG17" s="142">
        <f t="shared" si="4"/>
        <v>0</v>
      </c>
      <c r="AH17" s="55"/>
      <c r="AI17" s="82"/>
      <c r="AJ17" s="82"/>
      <c r="AK17" s="82"/>
      <c r="AL17" s="82"/>
      <c r="AM17" s="82"/>
      <c r="AN17" s="82"/>
      <c r="AO17" s="82"/>
      <c r="AP17" s="142">
        <f t="shared" si="5"/>
        <v>0</v>
      </c>
      <c r="AQ17" s="55"/>
      <c r="AR17" s="134"/>
      <c r="AS17" s="134"/>
      <c r="AT17" s="244"/>
      <c r="AU17" s="134"/>
      <c r="AV17" s="134"/>
    </row>
    <row r="18" spans="1:48" ht="243">
      <c r="A18" s="868"/>
      <c r="B18" s="867"/>
      <c r="C18" s="867"/>
      <c r="D18" s="140">
        <v>13</v>
      </c>
      <c r="E18" s="143" t="s">
        <v>17</v>
      </c>
      <c r="F18" s="64"/>
      <c r="G18" s="65"/>
      <c r="H18" s="113"/>
      <c r="I18" s="264"/>
      <c r="J18" s="66">
        <f t="shared" si="1"/>
        <v>0</v>
      </c>
      <c r="K18" s="65"/>
      <c r="L18" s="64">
        <v>1222.27</v>
      </c>
      <c r="M18" s="65" t="s">
        <v>904</v>
      </c>
      <c r="N18" s="64"/>
      <c r="O18" s="64"/>
      <c r="P18" s="74">
        <f t="shared" si="2"/>
        <v>0</v>
      </c>
      <c r="Q18" s="65"/>
      <c r="R18" s="64"/>
      <c r="S18" s="65"/>
      <c r="T18" s="119">
        <v>3.2</v>
      </c>
      <c r="U18" s="84" t="s">
        <v>857</v>
      </c>
      <c r="V18" s="64"/>
      <c r="W18" s="65"/>
      <c r="X18" s="353">
        <f t="shared" si="0"/>
        <v>1225.47</v>
      </c>
      <c r="Y18" s="85" t="str">
        <f t="shared" si="3"/>
        <v xml:space="preserve">  In order to cater the high-risk pregnancies planning has been made for establishment of Maternity High Dependency Unit (HDU) across all 21 Model Hospitals and MCH Wing Established across the state.  As per the requirement, the state has planned to establish 8 Bed Hybrid (6 HDU + 2 ICU) across the in Model Hospitals. Demand is being made based on the Gap Assessment:
Rs 1063.58 Lakh is being demanded based on the Gap Assessment.   d) In order to ensure functionality and utilization of the HDU + ICU hybrid model at District Hopitals workshop and quality trainings of MO and Staff nurses is much needed before.
So, an amount of Rs 3.20 Lakhs is being demanded towards State Level Orientation workshop @ 1.60 Per Batch for 2 Batches on HDU and ICU care for MOs and Staff Nurses. </v>
      </c>
      <c r="Z18" s="82"/>
      <c r="AA18" s="82"/>
      <c r="AB18" s="82"/>
      <c r="AC18" s="82"/>
      <c r="AD18" s="82"/>
      <c r="AE18" s="82"/>
      <c r="AF18" s="82"/>
      <c r="AG18" s="142">
        <f t="shared" si="4"/>
        <v>0</v>
      </c>
      <c r="AH18" s="55"/>
      <c r="AI18" s="82"/>
      <c r="AJ18" s="82"/>
      <c r="AK18" s="82"/>
      <c r="AL18" s="82"/>
      <c r="AM18" s="82"/>
      <c r="AN18" s="82"/>
      <c r="AO18" s="82"/>
      <c r="AP18" s="142">
        <f t="shared" si="5"/>
        <v>0</v>
      </c>
      <c r="AQ18" s="55"/>
      <c r="AR18" s="134"/>
      <c r="AS18" s="134"/>
      <c r="AT18" s="244"/>
      <c r="AU18" s="134"/>
      <c r="AV18" s="134"/>
    </row>
    <row r="19" spans="1:48" ht="409.5">
      <c r="A19" s="868"/>
      <c r="B19" s="867"/>
      <c r="C19" s="867"/>
      <c r="D19" s="140">
        <v>14</v>
      </c>
      <c r="E19" s="141" t="s">
        <v>18</v>
      </c>
      <c r="F19" s="64"/>
      <c r="G19" s="65"/>
      <c r="H19" s="113"/>
      <c r="I19" s="264"/>
      <c r="J19" s="66">
        <f t="shared" si="1"/>
        <v>0</v>
      </c>
      <c r="K19" s="65"/>
      <c r="L19" s="68">
        <v>3187.46</v>
      </c>
      <c r="M19" s="84" t="s">
        <v>905</v>
      </c>
      <c r="N19" s="64"/>
      <c r="O19" s="64"/>
      <c r="P19" s="74">
        <f t="shared" si="2"/>
        <v>0</v>
      </c>
      <c r="Q19" s="65"/>
      <c r="R19" s="64"/>
      <c r="S19" s="65"/>
      <c r="T19" s="113"/>
      <c r="U19" s="65"/>
      <c r="V19" s="64"/>
      <c r="W19" s="65"/>
      <c r="X19" s="353">
        <f t="shared" si="0"/>
        <v>3187.46</v>
      </c>
      <c r="Y19" s="85" t="str">
        <f t="shared" si="3"/>
        <v xml:space="preserve">  a) In order to increase the number institutional deliveries, improving accessibility to public health care facilities of Pregnant Women is an important factor.
 In line with this the state has identified 266 Additional Primary Health Centres (APHC with Govt Buildings more than 5 rooms, good OPD Load and adequate HR) where in MBBS doctors have been posted and can act as L1 delivery point. In this regard Budget of Rs 1462.78 Lakhs is being proposed for procurement of Labour room equipments (Based on the Gap Assessment). 
Total amount- Rs  1462.78 Lakhs 
b) An endeavour is being made to strengtheing the exisiting Labour rooms to improve the quality of care provided to the pregnant women. As a part of this, budget is being proposed to strengthen labor rooms from DH (11) to CHCs (180).
An amount of Rs 1724.68 Lakhs is being proposed for procurement of equipments.
(Gap Assessment Annexed )
Total Amount: Rs  1462.78 +1724.68= Rs 3187.46 lakhs
     </v>
      </c>
      <c r="Z19" s="82"/>
      <c r="AA19" s="82"/>
      <c r="AB19" s="82"/>
      <c r="AC19" s="82"/>
      <c r="AD19" s="82"/>
      <c r="AE19" s="82"/>
      <c r="AF19" s="82"/>
      <c r="AG19" s="142">
        <f t="shared" si="4"/>
        <v>0</v>
      </c>
      <c r="AH19" s="55"/>
      <c r="AI19" s="82"/>
      <c r="AJ19" s="82"/>
      <c r="AK19" s="82"/>
      <c r="AL19" s="82"/>
      <c r="AM19" s="82"/>
      <c r="AN19" s="82"/>
      <c r="AO19" s="82"/>
      <c r="AP19" s="142">
        <f t="shared" si="5"/>
        <v>0</v>
      </c>
      <c r="AQ19" s="55"/>
      <c r="AR19" s="134"/>
      <c r="AS19" s="134"/>
      <c r="AT19" s="244"/>
      <c r="AU19" s="134"/>
      <c r="AV19" s="134"/>
    </row>
    <row r="20" spans="1:48" s="151" customFormat="1">
      <c r="A20" s="868"/>
      <c r="B20" s="867"/>
      <c r="C20" s="867"/>
      <c r="D20" s="144">
        <v>15</v>
      </c>
      <c r="E20" s="144" t="s">
        <v>19</v>
      </c>
      <c r="F20" s="68"/>
      <c r="G20" s="84"/>
      <c r="H20" s="119"/>
      <c r="I20" s="265"/>
      <c r="J20" s="66">
        <f t="shared" si="1"/>
        <v>0</v>
      </c>
      <c r="K20" s="84"/>
      <c r="L20" s="68"/>
      <c r="M20" s="84"/>
      <c r="N20" s="68"/>
      <c r="O20" s="68"/>
      <c r="P20" s="74">
        <f t="shared" si="2"/>
        <v>0</v>
      </c>
      <c r="Q20" s="84"/>
      <c r="R20" s="68"/>
      <c r="S20" s="84"/>
      <c r="T20" s="119"/>
      <c r="U20" s="84"/>
      <c r="V20" s="68"/>
      <c r="W20" s="84"/>
      <c r="X20" s="358">
        <f t="shared" si="0"/>
        <v>0</v>
      </c>
      <c r="Y20" s="146" t="str">
        <f t="shared" si="3"/>
        <v xml:space="preserve">      </v>
      </c>
      <c r="Z20" s="147"/>
      <c r="AA20" s="147"/>
      <c r="AB20" s="147"/>
      <c r="AC20" s="147"/>
      <c r="AD20" s="147"/>
      <c r="AE20" s="147"/>
      <c r="AF20" s="147"/>
      <c r="AG20" s="148"/>
      <c r="AH20" s="149"/>
      <c r="AI20" s="147"/>
      <c r="AJ20" s="147"/>
      <c r="AK20" s="147"/>
      <c r="AL20" s="147"/>
      <c r="AM20" s="147"/>
      <c r="AN20" s="147"/>
      <c r="AO20" s="147"/>
      <c r="AP20" s="148"/>
      <c r="AQ20" s="149"/>
      <c r="AR20" s="150"/>
      <c r="AS20" s="150"/>
      <c r="AT20" s="244"/>
      <c r="AU20" s="150"/>
      <c r="AV20" s="150"/>
    </row>
    <row r="21" spans="1:48" ht="81">
      <c r="A21" s="868"/>
      <c r="B21" s="867"/>
      <c r="C21" s="867"/>
      <c r="D21" s="140">
        <v>16</v>
      </c>
      <c r="E21" s="141" t="s">
        <v>20</v>
      </c>
      <c r="F21" s="69"/>
      <c r="G21" s="70"/>
      <c r="H21" s="114"/>
      <c r="I21" s="266"/>
      <c r="J21" s="66">
        <f t="shared" si="1"/>
        <v>0</v>
      </c>
      <c r="K21" s="70"/>
      <c r="L21" s="69"/>
      <c r="M21" s="70"/>
      <c r="N21" s="69"/>
      <c r="O21" s="69"/>
      <c r="P21" s="74">
        <f t="shared" si="2"/>
        <v>0</v>
      </c>
      <c r="Q21" s="70"/>
      <c r="R21" s="69"/>
      <c r="S21" s="70"/>
      <c r="T21" s="114"/>
      <c r="U21" s="70"/>
      <c r="V21" s="69"/>
      <c r="W21" s="70"/>
      <c r="X21" s="354"/>
      <c r="Y21" s="152" t="str">
        <f t="shared" si="3"/>
        <v xml:space="preserve">      </v>
      </c>
      <c r="Z21" s="153"/>
      <c r="AA21" s="153"/>
      <c r="AB21" s="153"/>
      <c r="AC21" s="153"/>
      <c r="AD21" s="153"/>
      <c r="AE21" s="153"/>
      <c r="AF21" s="153"/>
      <c r="AG21" s="154"/>
      <c r="AH21" s="155"/>
      <c r="AI21" s="153"/>
      <c r="AJ21" s="153"/>
      <c r="AK21" s="153"/>
      <c r="AL21" s="153"/>
      <c r="AM21" s="153"/>
      <c r="AN21" s="153"/>
      <c r="AO21" s="153"/>
      <c r="AP21" s="154"/>
      <c r="AQ21" s="155"/>
      <c r="AR21" s="134"/>
      <c r="AS21" s="134"/>
      <c r="AT21" s="244"/>
      <c r="AU21" s="134"/>
      <c r="AV21" s="134"/>
    </row>
    <row r="22" spans="1:48" ht="263.25">
      <c r="A22" s="868"/>
      <c r="B22" s="867"/>
      <c r="C22" s="867"/>
      <c r="D22" s="140">
        <v>17</v>
      </c>
      <c r="E22" s="141" t="s">
        <v>21</v>
      </c>
      <c r="F22" s="64"/>
      <c r="G22" s="65"/>
      <c r="H22" s="113"/>
      <c r="I22" s="264"/>
      <c r="J22" s="66">
        <f t="shared" si="1"/>
        <v>0</v>
      </c>
      <c r="K22" s="65"/>
      <c r="L22" s="64"/>
      <c r="M22" s="65"/>
      <c r="N22" s="64"/>
      <c r="O22" s="64"/>
      <c r="P22" s="74">
        <f t="shared" si="2"/>
        <v>0</v>
      </c>
      <c r="Q22" s="65"/>
      <c r="R22" s="64"/>
      <c r="S22" s="65"/>
      <c r="T22" s="113">
        <v>630.5</v>
      </c>
      <c r="U22" s="65" t="s">
        <v>906</v>
      </c>
      <c r="V22" s="64"/>
      <c r="W22" s="65"/>
      <c r="X22" s="353">
        <f t="shared" si="0"/>
        <v>630.5</v>
      </c>
      <c r="Y22" s="85" t="str">
        <f t="shared" si="3"/>
        <v xml:space="preserve">     An amount of Rs 630.50 Lakhs is being proposed for procurement of logistic to carry out diagnostic tests.
a) Amount of Rs 20.00 Lakhs is being proposed for supplying safe delivery kits. To facilitate institutional delivery of Positive pregnant women and for universal precaution, availability of safe delivery kits is to be ensured at all delivery points. (2000 Safe delivery kits for HIV positive *1000= Rs 2000000.
b) Procurement of 37,00,000 Dual Test kit towards screening of Syphilis &amp; HIV for PW @Rs.16.50 per kit. ANC registration as per HMIS in FY 2025-26 is 98-99% and ELA is 37 lacs pregnancy. Hence, a requirement of 37 Lakh Dual Test kit in FY 2026-27  is being proposed (3700000*16.50)= Rs.61050000
Total Rs= 2000000+61050000= Rs 63050000 </v>
      </c>
      <c r="Z22" s="82"/>
      <c r="AA22" s="82"/>
      <c r="AB22" s="82"/>
      <c r="AC22" s="82"/>
      <c r="AD22" s="82"/>
      <c r="AE22" s="82"/>
      <c r="AF22" s="82"/>
      <c r="AG22" s="142">
        <f t="shared" si="4"/>
        <v>0</v>
      </c>
      <c r="AH22" s="55"/>
      <c r="AI22" s="82"/>
      <c r="AJ22" s="82"/>
      <c r="AK22" s="82"/>
      <c r="AL22" s="82"/>
      <c r="AM22" s="82"/>
      <c r="AN22" s="82"/>
      <c r="AO22" s="82"/>
      <c r="AP22" s="142">
        <f t="shared" si="5"/>
        <v>0</v>
      </c>
      <c r="AQ22" s="55"/>
      <c r="AR22" s="134"/>
      <c r="AS22" s="134"/>
      <c r="AT22" s="244"/>
      <c r="AU22" s="134"/>
      <c r="AV22" s="134"/>
    </row>
    <row r="23" spans="1:48" ht="60.75">
      <c r="A23" s="868"/>
      <c r="B23" s="867"/>
      <c r="C23" s="867"/>
      <c r="D23" s="140">
        <v>18</v>
      </c>
      <c r="E23" s="141" t="s">
        <v>22</v>
      </c>
      <c r="F23" s="69"/>
      <c r="G23" s="70"/>
      <c r="H23" s="114"/>
      <c r="I23" s="266"/>
      <c r="J23" s="66">
        <f t="shared" si="1"/>
        <v>0</v>
      </c>
      <c r="K23" s="70"/>
      <c r="L23" s="69"/>
      <c r="M23" s="70"/>
      <c r="N23" s="69"/>
      <c r="O23" s="69"/>
      <c r="P23" s="74">
        <f t="shared" si="2"/>
        <v>0</v>
      </c>
      <c r="Q23" s="70"/>
      <c r="R23" s="69"/>
      <c r="S23" s="70"/>
      <c r="T23" s="114"/>
      <c r="U23" s="70"/>
      <c r="V23" s="69"/>
      <c r="W23" s="70"/>
      <c r="X23" s="354"/>
      <c r="Y23" s="152" t="str">
        <f t="shared" si="3"/>
        <v xml:space="preserve">      </v>
      </c>
      <c r="Z23" s="153"/>
      <c r="AA23" s="153"/>
      <c r="AB23" s="153"/>
      <c r="AC23" s="153"/>
      <c r="AD23" s="153"/>
      <c r="AE23" s="153"/>
      <c r="AF23" s="153"/>
      <c r="AG23" s="154"/>
      <c r="AH23" s="155"/>
      <c r="AI23" s="153"/>
      <c r="AJ23" s="153"/>
      <c r="AK23" s="153"/>
      <c r="AL23" s="153"/>
      <c r="AM23" s="153"/>
      <c r="AN23" s="153"/>
      <c r="AO23" s="153"/>
      <c r="AP23" s="154"/>
      <c r="AQ23" s="155"/>
      <c r="AR23" s="134"/>
      <c r="AS23" s="134"/>
      <c r="AT23" s="244"/>
      <c r="AU23" s="134"/>
      <c r="AV23" s="134"/>
    </row>
    <row r="24" spans="1:48">
      <c r="A24" s="868"/>
      <c r="B24" s="867" t="s">
        <v>23</v>
      </c>
      <c r="C24" s="869" t="s">
        <v>24</v>
      </c>
      <c r="D24" s="140">
        <v>19</v>
      </c>
      <c r="E24" s="156" t="s">
        <v>24</v>
      </c>
      <c r="F24" s="64"/>
      <c r="G24" s="65"/>
      <c r="H24" s="113"/>
      <c r="I24" s="264"/>
      <c r="J24" s="66">
        <f t="shared" si="1"/>
        <v>0</v>
      </c>
      <c r="K24" s="65"/>
      <c r="L24" s="64"/>
      <c r="M24" s="65"/>
      <c r="N24" s="64"/>
      <c r="O24" s="64"/>
      <c r="P24" s="74">
        <f t="shared" si="2"/>
        <v>0</v>
      </c>
      <c r="Q24" s="65"/>
      <c r="R24" s="64"/>
      <c r="S24" s="65"/>
      <c r="T24" s="113"/>
      <c r="U24" s="65"/>
      <c r="V24" s="64"/>
      <c r="W24" s="65"/>
      <c r="X24" s="353">
        <f t="shared" si="0"/>
        <v>0</v>
      </c>
      <c r="Y24" s="85" t="str">
        <f t="shared" si="3"/>
        <v xml:space="preserve">      </v>
      </c>
      <c r="Z24" s="82"/>
      <c r="AA24" s="82"/>
      <c r="AB24" s="82"/>
      <c r="AC24" s="82"/>
      <c r="AD24" s="82"/>
      <c r="AE24" s="82"/>
      <c r="AF24" s="82"/>
      <c r="AG24" s="142">
        <f t="shared" si="4"/>
        <v>0</v>
      </c>
      <c r="AH24" s="55"/>
      <c r="AI24" s="82"/>
      <c r="AJ24" s="82"/>
      <c r="AK24" s="82"/>
      <c r="AL24" s="82"/>
      <c r="AM24" s="82"/>
      <c r="AN24" s="82"/>
      <c r="AO24" s="82"/>
      <c r="AP24" s="142">
        <f t="shared" si="5"/>
        <v>0</v>
      </c>
      <c r="AQ24" s="55"/>
      <c r="AR24" s="134"/>
      <c r="AS24" s="134"/>
      <c r="AT24" s="244"/>
      <c r="AU24" s="134"/>
      <c r="AV24" s="134"/>
    </row>
    <row r="25" spans="1:48" ht="121.5">
      <c r="A25" s="868"/>
      <c r="B25" s="867"/>
      <c r="C25" s="869"/>
      <c r="D25" s="141">
        <v>20</v>
      </c>
      <c r="E25" s="141" t="s">
        <v>25</v>
      </c>
      <c r="F25" s="64"/>
      <c r="G25" s="65"/>
      <c r="H25" s="113"/>
      <c r="I25" s="264"/>
      <c r="J25" s="66">
        <f t="shared" si="1"/>
        <v>0</v>
      </c>
      <c r="K25" s="65"/>
      <c r="L25" s="66"/>
      <c r="M25" s="65"/>
      <c r="N25" s="64"/>
      <c r="O25" s="68">
        <v>2</v>
      </c>
      <c r="P25" s="74">
        <f t="shared" si="2"/>
        <v>2</v>
      </c>
      <c r="Q25" s="65" t="s">
        <v>1344</v>
      </c>
      <c r="R25" s="64"/>
      <c r="S25" s="65"/>
      <c r="T25" s="113"/>
      <c r="U25" s="65"/>
      <c r="V25" s="64"/>
      <c r="W25" s="65"/>
      <c r="X25" s="353">
        <f t="shared" si="0"/>
        <v>2</v>
      </c>
      <c r="Y25" s="85" t="str">
        <f t="shared" si="3"/>
        <v xml:space="preserve">      Required SAFE Kit  @ Rs 2000/per kit (total SAFE kit-100)    </v>
      </c>
      <c r="Z25" s="82"/>
      <c r="AA25" s="82"/>
      <c r="AB25" s="82"/>
      <c r="AC25" s="82"/>
      <c r="AD25" s="82"/>
      <c r="AE25" s="82"/>
      <c r="AF25" s="82"/>
      <c r="AG25" s="142">
        <f t="shared" si="4"/>
        <v>0</v>
      </c>
      <c r="AH25" s="55"/>
      <c r="AI25" s="82"/>
      <c r="AJ25" s="82"/>
      <c r="AK25" s="82"/>
      <c r="AL25" s="82"/>
      <c r="AM25" s="82"/>
      <c r="AN25" s="82"/>
      <c r="AO25" s="82"/>
      <c r="AP25" s="142">
        <f t="shared" si="5"/>
        <v>0</v>
      </c>
      <c r="AQ25" s="55"/>
      <c r="AR25" s="134"/>
      <c r="AS25" s="134"/>
      <c r="AT25" s="244"/>
      <c r="AU25" s="134"/>
      <c r="AV25" s="134"/>
    </row>
    <row r="26" spans="1:48" ht="364.5">
      <c r="A26" s="868"/>
      <c r="B26" s="867" t="s">
        <v>26</v>
      </c>
      <c r="C26" s="867" t="s">
        <v>27</v>
      </c>
      <c r="D26" s="141">
        <v>21</v>
      </c>
      <c r="E26" s="141" t="s">
        <v>28</v>
      </c>
      <c r="F26" s="64"/>
      <c r="G26" s="65"/>
      <c r="H26" s="113"/>
      <c r="I26" s="264"/>
      <c r="J26" s="66">
        <f t="shared" si="1"/>
        <v>0</v>
      </c>
      <c r="K26" s="65"/>
      <c r="L26" s="64">
        <v>84</v>
      </c>
      <c r="M26" s="65" t="s">
        <v>971</v>
      </c>
      <c r="N26" s="64"/>
      <c r="O26" s="64"/>
      <c r="P26" s="74">
        <f t="shared" si="2"/>
        <v>0</v>
      </c>
      <c r="Q26" s="65"/>
      <c r="R26" s="64"/>
      <c r="S26" s="65"/>
      <c r="T26" s="113">
        <v>3065.31</v>
      </c>
      <c r="U26" s="65" t="s">
        <v>972</v>
      </c>
      <c r="V26" s="64"/>
      <c r="W26" s="65"/>
      <c r="X26" s="353">
        <f t="shared" si="0"/>
        <v>3149.31</v>
      </c>
      <c r="Y26" s="85" t="str">
        <f t="shared" si="3"/>
        <v xml:space="preserve">  Continued Activity, RBSK Equipment: -
For purchase of MHT equipment as per requirement at ₹ 12,000/ team. @ ₹ 12,000 × 700 MHTs = ₹ 84,00,000/-   Continued Activity, RBSK OOC-
a)	Mobility support (Vehicle) proposed for program support: -
i)	Vehicles for 700 MHT X @ ₹ 36,000/Vehicle X 12 Months = ₹ 30,24,00,000/- 
b)	Internet Charges for program support team: - 748 data recharge (700 MHT + 38 District Coordinators-RBSK + 09 Hospital Coordinators + 01 State office) @ ₹ 400/ Unit X 12 Months = ₹ 35,90,400/-.
c)	Convergence Meetings
(i)	1-day State level Orientation cum Convergence Meeting of Health, Education &amp; Social welfare Deptt. 152 participants (38districts x 4 participants) will attend in 3 Batches. @ ₹ 1,10,900/ batch x 3 batches = Rs. 3,32,700 /-.
(ii)	  1-day district level Convergence Meeting of Health, Education &amp; Social welfare Deptt. bi-annually @ ₹ 4000 / meeting /districts x 38 districts x 2 (bi-annual) = Rs. 3,04,000/- .
The total amount budgeted amount under OOC is ₹30,65,31,100/- (₹ 30,24,00,000 + ₹ 35,90,400 + ₹ 3,32,700 + ₹ 3,04,000) </v>
      </c>
      <c r="Z26" s="82"/>
      <c r="AA26" s="82"/>
      <c r="AB26" s="82"/>
      <c r="AC26" s="82"/>
      <c r="AD26" s="82"/>
      <c r="AE26" s="82"/>
      <c r="AF26" s="82"/>
      <c r="AG26" s="142">
        <f t="shared" si="4"/>
        <v>0</v>
      </c>
      <c r="AH26" s="55"/>
      <c r="AI26" s="82"/>
      <c r="AJ26" s="82"/>
      <c r="AK26" s="82"/>
      <c r="AL26" s="82"/>
      <c r="AM26" s="82"/>
      <c r="AN26" s="82"/>
      <c r="AO26" s="82"/>
      <c r="AP26" s="142">
        <f t="shared" si="5"/>
        <v>0</v>
      </c>
      <c r="AQ26" s="55"/>
      <c r="AR26" s="134"/>
      <c r="AS26" s="134"/>
      <c r="AT26" s="244"/>
      <c r="AU26" s="134"/>
      <c r="AV26" s="134"/>
    </row>
    <row r="27" spans="1:48" ht="409.5">
      <c r="A27" s="868"/>
      <c r="B27" s="867"/>
      <c r="C27" s="867"/>
      <c r="D27" s="141">
        <v>22</v>
      </c>
      <c r="E27" s="141" t="s">
        <v>29</v>
      </c>
      <c r="F27" s="64"/>
      <c r="G27" s="65"/>
      <c r="H27" s="113"/>
      <c r="I27" s="264">
        <v>1770.32</v>
      </c>
      <c r="J27" s="66">
        <f t="shared" si="1"/>
        <v>1770.32</v>
      </c>
      <c r="K27" s="65" t="s">
        <v>1173</v>
      </c>
      <c r="L27" s="64">
        <v>376.4</v>
      </c>
      <c r="M27" s="65" t="s">
        <v>1419</v>
      </c>
      <c r="N27" s="64"/>
      <c r="O27" s="64"/>
      <c r="P27" s="74">
        <f t="shared" si="2"/>
        <v>0</v>
      </c>
      <c r="Q27" s="65"/>
      <c r="R27" s="64"/>
      <c r="S27" s="65"/>
      <c r="T27" s="113">
        <v>783.11</v>
      </c>
      <c r="U27" s="65" t="s">
        <v>973</v>
      </c>
      <c r="V27" s="64"/>
      <c r="W27" s="65"/>
      <c r="X27" s="353">
        <f t="shared" si="0"/>
        <v>2929.83</v>
      </c>
      <c r="Y27" s="85" t="str">
        <f t="shared" si="3"/>
        <v xml:space="preserve"> RBSK at Facility level including DEIC-Infra New
For the Financial Year 2026–27, the State is proposing to expand DEIC services in 10 more Districts. 
As per DPR provided by Bihar Medical Services &amp; Infrastructure Corporation Limited (BMSICL): 
Cost for Scheduled Items i.e. Civil works = Rs. 1,84,34,905/- &amp; under Non-Scheduled items i.e. All types of Furniture: Table, chair, Examination Table, Wooden Racks, Almirah, Ceiling fans, Kids Play Equipment &amp; Flooring, Split AC, Acoustic Panel, Pantry Equipment, etc. is Rs. 36,94,195/-. The Total Construction cost of 1 DEIC is Rs. 2,21,29,100/- (Rs.1,84,34,905 + Rs. 36,94,195).
The total construction cost for 10 DEICs will be:  10 × Rs. 2,21,29,100 = Rs. 22,12,91,000/-. For the FY 2026-27.
State is proposing 80% of the total cost i.e. 17,70,32,800. Remaining 20 % cost will be demanded in FY 2027-28.
Note: State requires administrative approval for construction of all New Proposed 10 DEICs. Continued Activity- 
a)	For 3 pre-approved DEICs:  State is proposing Rs. 1,76,51,882 (Munger = Rs. 79,94,120, Saran = Rs. 79,81,780, Purnea = Rs.16,75,982) for DEIC equipment.
b) For 10 New Proposed DEICs: State is proposing 25% of essential equipment cost for 10 New DEICs in the FY 2026-27.  25% of (10 DEIC x Rs. 79,94,120/ DEIC = Rs. 7,99,41,200) i.e. Rs. 1,99,85,300/- 
Total Budget for Equipment Procurement: Rs. 3,76,37,182/- (Pre-Approved DEICs: -Rs.  1,76,51,882 + New DEICs: - Rs. 1,99,85,300).   Continued Activity-RBSK at Facility level including DEIC-OOC
a)	For Surgical Intervention at Tertiary Care, Total Amount- ₹ 7,40,13,500 /- has been proposed. b)Activities under RBSK for strengthening Tertiary Care Services: -
I.	Record keeping of referred @ ₹10,000/- per month per institution for 9 institutions for 12 months) = 10,000 x 12 x 9 = ₹10,80,000/-
II.	Organizing inter departmental meetings in 9 Tertiary Care units @ ₹2500 x 3 Meetings x 9 Institutions = ₹67,500/-
III.	Organizing Camps at Tertiary Care units @ ₹35000 x 3 camps x 2 Institutions = ₹2,10,000/-. IV.	Special drive on device closure for Congenital Heart Defects (CHD) @10,000/ workshop x 15 = ₹ 1,50,000/-
Total amount Budgeted for these activities – ₹ 15,07,500/-
c)	Operational Cost for DEIC –  6 DEICs (own building) @ ₹ 30,000/DEIC/ Month @ ₹ 30,000 X 6 X12 month= ₹21,60,000 &amp; Other 3 DEICs (adhoc) @₹15,000/DEIC/Month @ ₹ 15,000 X 3 X 12 month = ₹ 5,40,000. Total amount budgeted for this activity (₹21,60,000 + ₹ 5,40,000) = ₹27,00,000 /- 
d)	 Wi-fi Connectivity in 9 DEICs @₹ 10,000 x 9 = ₹90,000/-
Total amount budgeted under OOC is ₹ 7,83,11,000/- (₹ 7,40,13,500 + ₹ 15,07,500+ ₹ 27,00,000 + ₹ 90,000) </v>
      </c>
      <c r="Z27" s="82"/>
      <c r="AA27" s="82"/>
      <c r="AB27" s="82"/>
      <c r="AC27" s="82"/>
      <c r="AD27" s="82"/>
      <c r="AE27" s="82"/>
      <c r="AF27" s="82"/>
      <c r="AG27" s="142">
        <f t="shared" si="4"/>
        <v>0</v>
      </c>
      <c r="AH27" s="55"/>
      <c r="AI27" s="82"/>
      <c r="AJ27" s="82"/>
      <c r="AK27" s="82"/>
      <c r="AL27" s="82"/>
      <c r="AM27" s="82"/>
      <c r="AN27" s="82"/>
      <c r="AO27" s="82"/>
      <c r="AP27" s="142">
        <f t="shared" si="5"/>
        <v>0</v>
      </c>
      <c r="AQ27" s="55"/>
      <c r="AR27" s="134"/>
      <c r="AS27" s="134"/>
      <c r="AT27" s="244"/>
      <c r="AU27" s="134"/>
      <c r="AV27" s="134"/>
    </row>
    <row r="28" spans="1:48" ht="60.75">
      <c r="A28" s="868"/>
      <c r="B28" s="867"/>
      <c r="C28" s="867"/>
      <c r="D28" s="141">
        <v>23</v>
      </c>
      <c r="E28" s="141" t="s">
        <v>30</v>
      </c>
      <c r="F28" s="64"/>
      <c r="G28" s="65"/>
      <c r="H28" s="113"/>
      <c r="I28" s="264"/>
      <c r="J28" s="66">
        <f t="shared" si="1"/>
        <v>0</v>
      </c>
      <c r="K28" s="65"/>
      <c r="L28" s="64"/>
      <c r="M28" s="65"/>
      <c r="N28" s="64"/>
      <c r="O28" s="64">
        <v>321.54000000000002</v>
      </c>
      <c r="P28" s="74">
        <f t="shared" si="2"/>
        <v>321.54000000000002</v>
      </c>
      <c r="Q28" s="65" t="s">
        <v>938</v>
      </c>
      <c r="R28" s="64"/>
      <c r="S28" s="65"/>
      <c r="T28" s="113"/>
      <c r="U28" s="65"/>
      <c r="V28" s="71"/>
      <c r="W28" s="65"/>
      <c r="X28" s="353">
        <f t="shared" si="0"/>
        <v>321.54000000000002</v>
      </c>
      <c r="Y28" s="85" t="str">
        <f t="shared" si="3"/>
        <v xml:space="preserve">   Budget is being proposed for procurement of 32154 HBYC ECD kit for 15 districts @1000 per kit = 321..54 lakh.
Annexure attached   </v>
      </c>
      <c r="Z28" s="82"/>
      <c r="AA28" s="82"/>
      <c r="AB28" s="82"/>
      <c r="AC28" s="82"/>
      <c r="AD28" s="82"/>
      <c r="AE28" s="82"/>
      <c r="AF28" s="82"/>
      <c r="AG28" s="142">
        <f t="shared" si="4"/>
        <v>0</v>
      </c>
      <c r="AH28" s="55"/>
      <c r="AI28" s="82"/>
      <c r="AJ28" s="82"/>
      <c r="AK28" s="82"/>
      <c r="AL28" s="82"/>
      <c r="AM28" s="82"/>
      <c r="AN28" s="82"/>
      <c r="AO28" s="82"/>
      <c r="AP28" s="142">
        <f t="shared" si="5"/>
        <v>0</v>
      </c>
      <c r="AQ28" s="55"/>
      <c r="AR28" s="134"/>
      <c r="AS28" s="134"/>
      <c r="AT28" s="244"/>
      <c r="AU28" s="134"/>
      <c r="AV28" s="134"/>
    </row>
    <row r="29" spans="1:48" ht="324">
      <c r="A29" s="868"/>
      <c r="B29" s="867"/>
      <c r="C29" s="867"/>
      <c r="D29" s="141">
        <v>24</v>
      </c>
      <c r="E29" s="141" t="s">
        <v>31</v>
      </c>
      <c r="F29" s="64"/>
      <c r="G29" s="65"/>
      <c r="H29" s="113">
        <v>200</v>
      </c>
      <c r="I29" s="264"/>
      <c r="J29" s="66">
        <v>200</v>
      </c>
      <c r="K29" s="65" t="s">
        <v>939</v>
      </c>
      <c r="L29" s="64">
        <v>400</v>
      </c>
      <c r="M29" s="65" t="s">
        <v>940</v>
      </c>
      <c r="N29" s="64"/>
      <c r="O29" s="64"/>
      <c r="P29" s="74">
        <v>0</v>
      </c>
      <c r="Q29" s="65"/>
      <c r="R29" s="64"/>
      <c r="S29" s="65"/>
      <c r="T29" s="115">
        <v>836.6</v>
      </c>
      <c r="U29" s="65" t="s">
        <v>1415</v>
      </c>
      <c r="V29" s="64"/>
      <c r="W29" s="65"/>
      <c r="X29" s="353">
        <f t="shared" si="0"/>
        <v>1436.6</v>
      </c>
      <c r="Y29" s="85" t="str">
        <f t="shared" si="3"/>
        <v xml:space="preserve"> 1. Budget is being proposed for minor repair and rennovation of SNCU/MNCU @ 10 lakh / unit for 20 units.Total 200 lakhs
 2. Budget of 400 lakh is being proposed for procurement of  Medical equipment (Radiant Warmer, Phototherapy, Syringe Pump, Suction, Multipara Monitor, Billibinometer, CPAP, etc.) under SNCU, MNCU, NBSU, NBCC.
   3. Budget is being proposed for : 
A)  Rs.488.94 Lakhs as operational cost of 45 SNCUs @ Rs. 10.86533 lakhs per SNCU following FBNC guideline. 
B) Rs. 20.50 lakhs as Operational cost of 41 NBSU @ Rs. 0.50 lakh per NBSU.
C) Rs. 162.40 Lakhs as Operational cost for 812 NBCC @ Rs. 0.20 lakh per NBCC following the FBNC guideline. 
D) Rs. 14.76 Lakhs for NBSU Data Management @ Rs. 3000 /month/NBSU for 41 NBSUs for 12 months
E) Rs. 150.00 Lakhs as operational cost of 15 MNCUs @ Rs. 10.00 lakhs per MNCU following FBNC guideline. 
Total Budget (A+B+C+D+E)= 836.6 </v>
      </c>
      <c r="Z29" s="82"/>
      <c r="AA29" s="82"/>
      <c r="AB29" s="82"/>
      <c r="AC29" s="82"/>
      <c r="AD29" s="82"/>
      <c r="AE29" s="82"/>
      <c r="AF29" s="82"/>
      <c r="AG29" s="142">
        <f t="shared" si="4"/>
        <v>0</v>
      </c>
      <c r="AH29" s="55"/>
      <c r="AI29" s="82"/>
      <c r="AJ29" s="82"/>
      <c r="AK29" s="82"/>
      <c r="AL29" s="82"/>
      <c r="AM29" s="82"/>
      <c r="AN29" s="82"/>
      <c r="AO29" s="82"/>
      <c r="AP29" s="142">
        <f t="shared" si="5"/>
        <v>0</v>
      </c>
      <c r="AQ29" s="55"/>
      <c r="AR29" s="134"/>
      <c r="AS29" s="134"/>
      <c r="AT29" s="244"/>
      <c r="AU29" s="134"/>
      <c r="AV29" s="134"/>
    </row>
    <row r="30" spans="1:48" ht="249.75" customHeight="1">
      <c r="A30" s="868"/>
      <c r="B30" s="867"/>
      <c r="C30" s="867"/>
      <c r="D30" s="141">
        <v>25</v>
      </c>
      <c r="E30" s="141" t="s">
        <v>32</v>
      </c>
      <c r="F30" s="64"/>
      <c r="G30" s="65"/>
      <c r="H30" s="113"/>
      <c r="I30" s="264"/>
      <c r="J30" s="66">
        <f t="shared" si="1"/>
        <v>0</v>
      </c>
      <c r="K30" s="65"/>
      <c r="L30" s="64"/>
      <c r="M30" s="65"/>
      <c r="N30" s="64"/>
      <c r="O30" s="64"/>
      <c r="P30" s="74">
        <f t="shared" si="2"/>
        <v>0</v>
      </c>
      <c r="Q30" s="65"/>
      <c r="R30" s="64"/>
      <c r="S30" s="65"/>
      <c r="T30" s="113"/>
      <c r="U30" s="65"/>
      <c r="V30" s="71">
        <v>63</v>
      </c>
      <c r="W30" s="65" t="s">
        <v>1432</v>
      </c>
      <c r="X30" s="353">
        <f>F30+J30+L30+P30+R30+T30+V30</f>
        <v>63</v>
      </c>
      <c r="Y30" s="85" t="str">
        <f>CONCATENATE(G30," ",K30," ",M30," ",Q30," ",S30," ",U30," ",W30)</f>
        <v xml:space="preserve">      Budget is being proposed :
 A) Rs. 12.0 Lakhs ANM Honorarium for FBIR  for 12000 Community Level Under 5 Deaths @ Rs. 100 per Under 5 Death. 
B) Rs. 48.30 Lakhs for Verbal Autopsy by team of 2 members @ Rs. 500 per Team for 9660 Community Level Under 5 Deaths.
C) Rs. 0.70 Lakhs for local covenience of Parents to attend DM Level Review Meeting @ Rs. 200 for 350 Deceased Families.
D) Rs. 2.0 Lakhs for CDR Review at State Level.</v>
      </c>
      <c r="Z30" s="82"/>
      <c r="AA30" s="82"/>
      <c r="AB30" s="82"/>
      <c r="AC30" s="82"/>
      <c r="AD30" s="82"/>
      <c r="AE30" s="82"/>
      <c r="AF30" s="82"/>
      <c r="AG30" s="142">
        <f t="shared" si="4"/>
        <v>0</v>
      </c>
      <c r="AH30" s="55"/>
      <c r="AI30" s="82"/>
      <c r="AJ30" s="82"/>
      <c r="AK30" s="82"/>
      <c r="AL30" s="82"/>
      <c r="AM30" s="82"/>
      <c r="AN30" s="82"/>
      <c r="AO30" s="82"/>
      <c r="AP30" s="142">
        <f t="shared" si="5"/>
        <v>0</v>
      </c>
      <c r="AQ30" s="55"/>
      <c r="AR30" s="134"/>
      <c r="AS30" s="134"/>
      <c r="AT30" s="244"/>
      <c r="AU30" s="134"/>
      <c r="AV30" s="134"/>
    </row>
    <row r="31" spans="1:48" ht="247.5" customHeight="1">
      <c r="A31" s="868"/>
      <c r="B31" s="867"/>
      <c r="C31" s="867"/>
      <c r="D31" s="141">
        <v>26</v>
      </c>
      <c r="E31" s="141" t="s">
        <v>33</v>
      </c>
      <c r="F31" s="64"/>
      <c r="G31" s="65"/>
      <c r="H31" s="113"/>
      <c r="I31" s="264"/>
      <c r="J31" s="66">
        <f t="shared" si="1"/>
        <v>0</v>
      </c>
      <c r="K31" s="65"/>
      <c r="L31" s="64"/>
      <c r="M31" s="65"/>
      <c r="N31" s="64"/>
      <c r="O31" s="71">
        <v>1020.8</v>
      </c>
      <c r="P31" s="74">
        <f t="shared" si="2"/>
        <v>1020.8</v>
      </c>
      <c r="Q31" s="65" t="s">
        <v>941</v>
      </c>
      <c r="R31" s="64"/>
      <c r="S31" s="65"/>
      <c r="T31" s="113">
        <v>13.824</v>
      </c>
      <c r="U31" s="65" t="s">
        <v>1345</v>
      </c>
      <c r="V31" s="71">
        <v>8.1</v>
      </c>
      <c r="W31" s="65" t="s">
        <v>849</v>
      </c>
      <c r="X31" s="353">
        <f t="shared" si="0"/>
        <v>1042.7239999999999</v>
      </c>
      <c r="Y31" s="85" t="str">
        <f t="shared" si="3"/>
        <v xml:space="preserve">   A total budget of Rs. 785.50 lakhs is proposed for procurement of 4,12,28,610 ORS packets at the approved rate of Rs. 2.25 per packet. Further, a budget of Rs. 233.30 lakhs is proposed for procurement of 26,88,59,893 Zinc tablets at the approved rate of Rs. 0.13 per tablet. The proposed allocation is essential to ensure uninterrupted supply and effective implementation of the programme
Total Budget proposed=1020.80 lakhs
   Rs. 13.824 lakhs is proposed for ORS distribution and strengthened supportive supervision under the STOP Diarrhoea Campaign in Urban Areas to ensure effective implementation.
 Budget proposed for launch of world Pnemonia day and one day oreintation on SAANS program campaign for district and block level officials = 8.10 lakh</v>
      </c>
      <c r="Z31" s="82"/>
      <c r="AA31" s="82"/>
      <c r="AB31" s="82"/>
      <c r="AC31" s="82"/>
      <c r="AD31" s="82"/>
      <c r="AE31" s="82"/>
      <c r="AF31" s="82"/>
      <c r="AG31" s="142">
        <f t="shared" si="4"/>
        <v>0</v>
      </c>
      <c r="AH31" s="55"/>
      <c r="AI31" s="82"/>
      <c r="AJ31" s="82"/>
      <c r="AK31" s="82"/>
      <c r="AL31" s="82"/>
      <c r="AM31" s="82"/>
      <c r="AN31" s="82"/>
      <c r="AO31" s="82"/>
      <c r="AP31" s="142">
        <f t="shared" si="5"/>
        <v>0</v>
      </c>
      <c r="AQ31" s="55"/>
      <c r="AR31" s="134"/>
      <c r="AS31" s="134"/>
      <c r="AT31" s="244"/>
      <c r="AU31" s="134"/>
      <c r="AV31" s="134"/>
    </row>
    <row r="32" spans="1:48" ht="119.25" customHeight="1">
      <c r="A32" s="868"/>
      <c r="B32" s="867"/>
      <c r="C32" s="867"/>
      <c r="D32" s="141">
        <v>27</v>
      </c>
      <c r="E32" s="141" t="s">
        <v>34</v>
      </c>
      <c r="F32" s="64"/>
      <c r="G32" s="65"/>
      <c r="H32" s="113"/>
      <c r="I32" s="264"/>
      <c r="J32" s="66">
        <f t="shared" si="1"/>
        <v>0</v>
      </c>
      <c r="K32" s="65"/>
      <c r="L32" s="64"/>
      <c r="M32" s="65"/>
      <c r="N32" s="64"/>
      <c r="O32" s="64"/>
      <c r="P32" s="74">
        <f t="shared" si="2"/>
        <v>0</v>
      </c>
      <c r="Q32" s="65"/>
      <c r="R32" s="64"/>
      <c r="S32" s="65"/>
      <c r="T32" s="115">
        <v>49</v>
      </c>
      <c r="U32" s="65" t="s">
        <v>1346</v>
      </c>
      <c r="V32" s="64"/>
      <c r="W32" s="65"/>
      <c r="X32" s="353">
        <f t="shared" si="0"/>
        <v>49</v>
      </c>
      <c r="Y32" s="85" t="str">
        <f t="shared" si="3"/>
        <v xml:space="preserve">     A total budget of Rs. 38.00 lakhs is proposed as operational costs of 38 Paediatric Units at the rate of Rs. 1.00 lakh per unit. Rs. 11.00 lakhs is proposed as operational costs for 11 Paediatric Intensive Care Units (PICUs)at Rs. 1.00 lakh per unit.
  </v>
      </c>
      <c r="Z32" s="82"/>
      <c r="AA32" s="82"/>
      <c r="AB32" s="82"/>
      <c r="AC32" s="82"/>
      <c r="AD32" s="82"/>
      <c r="AE32" s="82"/>
      <c r="AF32" s="82"/>
      <c r="AG32" s="142">
        <f t="shared" si="4"/>
        <v>0</v>
      </c>
      <c r="AH32" s="55"/>
      <c r="AI32" s="82"/>
      <c r="AJ32" s="82"/>
      <c r="AK32" s="82"/>
      <c r="AL32" s="82"/>
      <c r="AM32" s="82"/>
      <c r="AN32" s="82"/>
      <c r="AO32" s="82"/>
      <c r="AP32" s="142">
        <f t="shared" si="5"/>
        <v>0</v>
      </c>
      <c r="AQ32" s="55"/>
      <c r="AR32" s="134"/>
      <c r="AS32" s="134"/>
      <c r="AT32" s="244"/>
      <c r="AU32" s="134"/>
      <c r="AV32" s="134"/>
    </row>
    <row r="33" spans="1:48" ht="101.25">
      <c r="A33" s="868"/>
      <c r="B33" s="867"/>
      <c r="C33" s="867"/>
      <c r="D33" s="141">
        <v>28</v>
      </c>
      <c r="E33" s="141" t="s">
        <v>10</v>
      </c>
      <c r="F33" s="64"/>
      <c r="G33" s="65"/>
      <c r="H33" s="113"/>
      <c r="I33" s="264"/>
      <c r="J33" s="66">
        <f t="shared" si="1"/>
        <v>0</v>
      </c>
      <c r="K33" s="65"/>
      <c r="L33" s="64"/>
      <c r="M33" s="65"/>
      <c r="N33" s="64"/>
      <c r="O33" s="71">
        <v>249.6</v>
      </c>
      <c r="P33" s="74">
        <f t="shared" si="2"/>
        <v>249.6</v>
      </c>
      <c r="Q33" s="65" t="s">
        <v>942</v>
      </c>
      <c r="R33" s="64"/>
      <c r="S33" s="65"/>
      <c r="T33" s="113"/>
      <c r="U33" s="65"/>
      <c r="V33" s="64"/>
      <c r="W33" s="65"/>
      <c r="X33" s="353">
        <f t="shared" si="0"/>
        <v>249.6</v>
      </c>
      <c r="Y33" s="85" t="str">
        <f t="shared" si="3"/>
        <v xml:space="preserve">   Budget Proposed for  JSSK drugs @ 100 per child = 249600 child*Rs100 = 249.60 lakh
   </v>
      </c>
      <c r="Z33" s="82"/>
      <c r="AA33" s="82"/>
      <c r="AB33" s="82"/>
      <c r="AC33" s="82"/>
      <c r="AD33" s="82"/>
      <c r="AE33" s="82"/>
      <c r="AF33" s="82"/>
      <c r="AG33" s="142">
        <f t="shared" si="4"/>
        <v>0</v>
      </c>
      <c r="AH33" s="55"/>
      <c r="AI33" s="82"/>
      <c r="AJ33" s="82"/>
      <c r="AK33" s="82"/>
      <c r="AL33" s="82"/>
      <c r="AM33" s="82"/>
      <c r="AN33" s="82"/>
      <c r="AO33" s="82"/>
      <c r="AP33" s="142">
        <f t="shared" si="5"/>
        <v>0</v>
      </c>
      <c r="AQ33" s="55"/>
      <c r="AR33" s="134"/>
      <c r="AS33" s="134"/>
      <c r="AT33" s="244"/>
      <c r="AU33" s="134"/>
      <c r="AV33" s="134"/>
    </row>
    <row r="34" spans="1:48" ht="81">
      <c r="A34" s="868"/>
      <c r="B34" s="867"/>
      <c r="C34" s="867"/>
      <c r="D34" s="141">
        <v>29</v>
      </c>
      <c r="E34" s="141" t="s">
        <v>336</v>
      </c>
      <c r="F34" s="64"/>
      <c r="G34" s="65"/>
      <c r="H34" s="113"/>
      <c r="I34" s="264"/>
      <c r="J34" s="66">
        <f t="shared" si="1"/>
        <v>0</v>
      </c>
      <c r="K34" s="65"/>
      <c r="L34" s="64"/>
      <c r="M34" s="65"/>
      <c r="N34" s="64"/>
      <c r="O34" s="64"/>
      <c r="P34" s="74">
        <f t="shared" si="2"/>
        <v>0</v>
      </c>
      <c r="Q34" s="65"/>
      <c r="R34" s="64"/>
      <c r="S34" s="65"/>
      <c r="T34" s="113"/>
      <c r="U34" s="65"/>
      <c r="V34" s="64"/>
      <c r="W34" s="65"/>
      <c r="X34" s="353">
        <f t="shared" si="0"/>
        <v>0</v>
      </c>
      <c r="Y34" s="85" t="str">
        <f t="shared" si="3"/>
        <v xml:space="preserve">      </v>
      </c>
      <c r="Z34" s="82"/>
      <c r="AA34" s="82"/>
      <c r="AB34" s="82"/>
      <c r="AC34" s="82"/>
      <c r="AD34" s="82"/>
      <c r="AE34" s="82"/>
      <c r="AF34" s="82"/>
      <c r="AG34" s="142">
        <f t="shared" si="4"/>
        <v>0</v>
      </c>
      <c r="AH34" s="55"/>
      <c r="AI34" s="82"/>
      <c r="AJ34" s="82"/>
      <c r="AK34" s="82"/>
      <c r="AL34" s="82"/>
      <c r="AM34" s="82"/>
      <c r="AN34" s="82"/>
      <c r="AO34" s="82"/>
      <c r="AP34" s="142">
        <f t="shared" si="5"/>
        <v>0</v>
      </c>
      <c r="AQ34" s="55"/>
      <c r="AR34" s="134"/>
      <c r="AS34" s="134"/>
      <c r="AT34" s="244"/>
      <c r="AU34" s="134"/>
      <c r="AV34" s="134"/>
    </row>
    <row r="35" spans="1:48" ht="60.75">
      <c r="A35" s="868"/>
      <c r="B35" s="867"/>
      <c r="C35" s="867"/>
      <c r="D35" s="141">
        <v>30</v>
      </c>
      <c r="E35" s="141" t="s">
        <v>35</v>
      </c>
      <c r="F35" s="64"/>
      <c r="G35" s="65"/>
      <c r="H35" s="113"/>
      <c r="I35" s="264"/>
      <c r="J35" s="66">
        <f t="shared" si="1"/>
        <v>0</v>
      </c>
      <c r="K35" s="65"/>
      <c r="L35" s="64"/>
      <c r="M35" s="65"/>
      <c r="N35" s="64"/>
      <c r="O35" s="64"/>
      <c r="P35" s="74">
        <f t="shared" si="2"/>
        <v>0</v>
      </c>
      <c r="Q35" s="65"/>
      <c r="R35" s="64"/>
      <c r="S35" s="65"/>
      <c r="T35" s="113"/>
      <c r="U35" s="65"/>
      <c r="V35" s="64"/>
      <c r="W35" s="65"/>
      <c r="X35" s="353">
        <f t="shared" si="0"/>
        <v>0</v>
      </c>
      <c r="Y35" s="85" t="str">
        <f t="shared" si="3"/>
        <v xml:space="preserve">      </v>
      </c>
      <c r="Z35" s="82"/>
      <c r="AA35" s="82"/>
      <c r="AB35" s="82"/>
      <c r="AC35" s="82"/>
      <c r="AD35" s="82"/>
      <c r="AE35" s="82"/>
      <c r="AF35" s="82"/>
      <c r="AG35" s="142">
        <f t="shared" si="4"/>
        <v>0</v>
      </c>
      <c r="AH35" s="55"/>
      <c r="AI35" s="82"/>
      <c r="AJ35" s="82"/>
      <c r="AK35" s="82"/>
      <c r="AL35" s="82"/>
      <c r="AM35" s="82"/>
      <c r="AN35" s="82"/>
      <c r="AO35" s="82"/>
      <c r="AP35" s="142">
        <f t="shared" si="5"/>
        <v>0</v>
      </c>
      <c r="AQ35" s="55"/>
      <c r="AR35" s="134"/>
      <c r="AS35" s="134"/>
      <c r="AT35" s="244"/>
      <c r="AU35" s="134"/>
      <c r="AV35" s="134"/>
    </row>
    <row r="36" spans="1:48" ht="60.75">
      <c r="A36" s="868"/>
      <c r="B36" s="867"/>
      <c r="C36" s="867"/>
      <c r="D36" s="141">
        <v>31</v>
      </c>
      <c r="E36" s="141" t="s">
        <v>22</v>
      </c>
      <c r="F36" s="69"/>
      <c r="G36" s="70"/>
      <c r="H36" s="114"/>
      <c r="I36" s="266"/>
      <c r="J36" s="66">
        <f t="shared" si="1"/>
        <v>0</v>
      </c>
      <c r="K36" s="70"/>
      <c r="L36" s="69"/>
      <c r="M36" s="70"/>
      <c r="N36" s="69"/>
      <c r="O36" s="69"/>
      <c r="P36" s="74">
        <f t="shared" si="2"/>
        <v>0</v>
      </c>
      <c r="Q36" s="70"/>
      <c r="R36" s="69"/>
      <c r="S36" s="70"/>
      <c r="T36" s="114"/>
      <c r="U36" s="70"/>
      <c r="V36" s="69"/>
      <c r="W36" s="70"/>
      <c r="X36" s="354"/>
      <c r="Y36" s="152" t="str">
        <f t="shared" si="3"/>
        <v xml:space="preserve">      </v>
      </c>
      <c r="Z36" s="153"/>
      <c r="AA36" s="153"/>
      <c r="AB36" s="153"/>
      <c r="AC36" s="153"/>
      <c r="AD36" s="153"/>
      <c r="AE36" s="153"/>
      <c r="AF36" s="153"/>
      <c r="AG36" s="154"/>
      <c r="AH36" s="155"/>
      <c r="AI36" s="153"/>
      <c r="AJ36" s="153"/>
      <c r="AK36" s="153"/>
      <c r="AL36" s="153"/>
      <c r="AM36" s="153"/>
      <c r="AN36" s="153"/>
      <c r="AO36" s="153"/>
      <c r="AP36" s="154"/>
      <c r="AQ36" s="155"/>
      <c r="AR36" s="134"/>
      <c r="AS36" s="134"/>
      <c r="AT36" s="244"/>
      <c r="AU36" s="134"/>
      <c r="AV36" s="134"/>
    </row>
    <row r="37" spans="1:48" ht="409.5">
      <c r="A37" s="868"/>
      <c r="B37" s="867" t="s">
        <v>36</v>
      </c>
      <c r="C37" s="867" t="s">
        <v>37</v>
      </c>
      <c r="D37" s="141">
        <v>32</v>
      </c>
      <c r="E37" s="141" t="s">
        <v>38</v>
      </c>
      <c r="F37" s="64"/>
      <c r="G37" s="65"/>
      <c r="H37" s="113"/>
      <c r="I37" s="264"/>
      <c r="J37" s="66">
        <v>0</v>
      </c>
      <c r="K37" s="65"/>
      <c r="L37" s="64">
        <v>117.6</v>
      </c>
      <c r="M37" s="65" t="s">
        <v>1045</v>
      </c>
      <c r="N37" s="64"/>
      <c r="O37" s="64"/>
      <c r="P37" s="74">
        <v>0</v>
      </c>
      <c r="Q37" s="65"/>
      <c r="R37" s="64">
        <v>146.39400000000001</v>
      </c>
      <c r="S37" s="65" t="s">
        <v>1234</v>
      </c>
      <c r="T37" s="64">
        <v>5955.1299999999992</v>
      </c>
      <c r="U37" s="65" t="s">
        <v>1235</v>
      </c>
      <c r="V37" s="65">
        <v>4.8</v>
      </c>
      <c r="W37" s="65" t="s">
        <v>1236</v>
      </c>
      <c r="X37" s="353">
        <f t="shared" si="0"/>
        <v>6223.9239999999991</v>
      </c>
      <c r="Y37" s="85" t="str">
        <f>CONCATENATE(G37," ",K37," ",M37," ",Q37," ",S37," ",U37," ",W37)</f>
        <v xml:space="preserve">  At present there are 27812 ANM / Vaccinators available in the state.  In which 23007 are mapped on UWIN. Last two years we have requested budget for 13247 Hub Cutter (ANM) therefore state has proposed 7840 Hub cutters @ Rs.1500/- each e.g. 7840 X 1500=1,17,60,000/-  Procurement of bag is required  for Bio Medical  waste management for each session per month @ 10/- per site. This amount is for items viz. Bags for waste disposal, zipper bag, plastic jar &amp; marker pen for mentioning date/time details after opening the vaccine vials. 
Fund requirement is (No. of Session Sites  X 10 X 12 ) i.e. 121995 X 10 X 12= Rs 1,46,39,400/- a)Alternate vaccine delivery system  :-
 hard to reach areas @ Rs. 200/- per session for 32658 sessions per month i.e. 32658 X200 X12) = 7,83,79,200/-
Alternative vaccine delivery sysytem in very Hard to Reach area through boat/tractor @ Rs.450/- per session per month for 2744 session site i.e. 2744 X 450 X 12 = Rs 1,48,17,600/- 
Alternative Vaccine Delivery in other areas @ Rs.125/- per session for 86593 session sites i.e. 86593 * 125* 12 = Rs 12,98,89,500/-
Total for AVD :78379200 + 14817600 + 12,98,89,500 = 22,30,86,300/-
b)GoI approves Budget for this head @ 250000/- each units  e.g. 1 SVS + 38 DVS +13 RVS = 52 units
250000 X 52 = Rs 1,30,00,000/-
c) Cold chain maintenance :-
1. Maintenance cost of 38 Vaccine Van Maintenance @ Rs 50000/-
(Vaccine vans supplied by GoI are more than 10-11 years old so their repair &amp; maintenance require more fund and also some vehicle registration is required to be renewed from transport department office)= Rs 19,00,000/-
2. (a) 13 RVS @ Rs. 75000
(For POL for generator, repair &amp; maintenance of WIC/WIF and related items etc.)=(Rs 75000 X 13)= Rs 9,75,000/-
(b) 1 SVS @ Rs. 4,60,000 (POL for generator, repair &amp; maintenance of WIC/WIF and related items)
3. 38 DVS @ Rs. 20000
(This fund is required for proper maintenance of DVS) = Rs 7,60,000/-
4. 740 CCP @ Rs.1000
(For Repair &amp; maintenance of electrical/non electrical at CCP)= Rs 740 X 1000 = 7,40,000/-
Total Fund Required : (1+2+3+4) = Rs 48,35,000/-
d).Mobility Support for Cold Chain Technician (CCT) &amp; Incentive for CCH shifted from PM &amp; E
1. DSA/Mobility of CCT are as per details mentioned below:
(a)  Mobility Support (for travelling within the district)
No. of CCT*Rate per KM*Maximum KM per month*No. of Months 39*6*1000*12=Rs 28,08,000/-
(b) DSA Support (for travelling outside the district). This is required for sending CCT to various districts where position is vacant and also some time for major repair of equipments or shifting of WIC/WIF as per need.
12 Days per month*Rate per day*No. of Months 
12*1000*12=Rs 1,44,000/-
Total (a+b) = 2808000 + 1,44,000 = Rs 29,52,000/-
2. Cold Chain Handler Incentive :-
Presently there are 740 CCP but we are in process of increasing the no. of CCP in coming days so accordingly fund is being proposed.
740 CCP X 12X1000= Rs 88,80,000/-
Total Fund Required : (1 + 2) i.e. Rs 29,52,000 + Rs 88,80,000= Rs 1,18,32,000/-
e) Procurement of Spare Parts for Maintenance of CCE under UIP
Addition of Norms for procurement of spare parts for maintenance of CCE under UIP vide GoI letter No. Y-11011/01/2018-IMM-Part(4) dated: 19.01.2026
Budget for this is being proposed aa per details mentioned below:
A) SVS/RVS @ Rs 150000/-
B) 38 DVS (including its CCP) @ Rs 100000 *38= Rs  38,00,000/-
Total- Rs 1,50,000 + Rs 38,00,000= Rs 39,50, 000/-
f). For consolidation of micro plans at block level
Rs.1000/- per Planning Unit + Rs 2000/- for HQ
i.e. (1000 X 742) + (2000 X 38)= 742000+76000= Rs 8,18,000
g) During NPCC meeting in principal approval for  field monitors has been given for one year followed by recruitment by state. There are 304 FMs are working for strengthen immunization and VPD surveillance.&amp; at present there are 584 planning unit (Rural +urban) for RI and VPD surveillance,  therefore required 584 FMs. Total fund requirement is Rs. 3371.94/- lakhs. Annexure attached.
 Grand Total: (a+b+c+d+e+f+g)
= 5698.39/- Lakhs VPD &amp; AFP etc. funds are  requested through IDSP Cell, SHSB
a) AEFI investigation/ causality assessment /case study activity is being  done by faculty/consultant of AIIMS &amp; other Institutions,  with concerned districts DIOs. This fund is being transfer to AIIMS, Approx. 10 assessment held in the year, hence a lumpsum of  Rs.380000/- requested
b) This fund is required for Central level AEFI meeting, TA/DA for AEFI members movement etc. Lumpsum 1,00,000/-
Total : (a+b) = 380000+100000= 4,80,000/-</v>
      </c>
      <c r="Z37" s="82"/>
      <c r="AA37" s="82"/>
      <c r="AB37" s="82"/>
      <c r="AC37" s="82"/>
      <c r="AD37" s="82"/>
      <c r="AE37" s="82"/>
      <c r="AF37" s="82"/>
      <c r="AG37" s="142">
        <f t="shared" si="4"/>
        <v>0</v>
      </c>
      <c r="AH37" s="55"/>
      <c r="AI37" s="82"/>
      <c r="AJ37" s="82"/>
      <c r="AK37" s="82"/>
      <c r="AL37" s="82"/>
      <c r="AM37" s="82"/>
      <c r="AN37" s="82"/>
      <c r="AO37" s="82"/>
      <c r="AP37" s="142">
        <f t="shared" si="5"/>
        <v>0</v>
      </c>
      <c r="AQ37" s="55"/>
      <c r="AR37" s="134"/>
      <c r="AS37" s="134"/>
      <c r="AT37" s="244"/>
      <c r="AU37" s="134"/>
      <c r="AV37" s="134"/>
    </row>
    <row r="38" spans="1:48" ht="213" customHeight="1">
      <c r="A38" s="868"/>
      <c r="B38" s="867"/>
      <c r="C38" s="867"/>
      <c r="D38" s="141">
        <v>33</v>
      </c>
      <c r="E38" s="141" t="s">
        <v>337</v>
      </c>
      <c r="F38" s="64"/>
      <c r="G38" s="65"/>
      <c r="H38" s="113"/>
      <c r="I38" s="264"/>
      <c r="J38" s="66">
        <v>0</v>
      </c>
      <c r="K38" s="65"/>
      <c r="L38" s="64"/>
      <c r="M38" s="65"/>
      <c r="N38" s="64"/>
      <c r="O38" s="64"/>
      <c r="P38" s="74">
        <v>0</v>
      </c>
      <c r="Q38" s="245"/>
      <c r="R38" s="64"/>
      <c r="S38" s="65"/>
      <c r="T38" s="113">
        <v>2236</v>
      </c>
      <c r="U38" s="65" t="s">
        <v>1211</v>
      </c>
      <c r="V38" s="64"/>
      <c r="W38" s="65"/>
      <c r="X38" s="353">
        <f t="shared" si="0"/>
        <v>2236</v>
      </c>
      <c r="Y38" s="85" t="str">
        <f t="shared" si="3"/>
        <v xml:space="preserve">     We proposed budget for One PPI Operational cost which includes Marker pen, training, and also requesting fund for CVT, Flood, Shravani Mela, Chhath Puja, Sonepur Mela, Holi activity etc. which comes out to be Rs 3,57,20,327/-
C) IEC for PPI round:-
Printing of IEC Materials with vaccinator Apron etc for One round= 1,46,94,598/- Lakhs
Total Fund Requirement is (A+B+C= 173185075+35720327+ 14694598=22,36,00,000)
( we propose fund for one  PP Operational cost ,   Marker pen, training, CVT, Flood, Shravani Mela, Chhath Puja, Sonepur Mela, Holi activity IEC for one round etc. which comes out to be Rs 22,36,00,000-/-)
Due to envelop constrain :In the above budget, State has proposed for one round   PP only.  In case more round will be planned by GoI then more budget will be requested accordingly. </v>
      </c>
      <c r="Z38" s="82"/>
      <c r="AA38" s="82"/>
      <c r="AB38" s="82"/>
      <c r="AC38" s="82"/>
      <c r="AD38" s="82"/>
      <c r="AE38" s="82"/>
      <c r="AF38" s="82"/>
      <c r="AG38" s="142">
        <f t="shared" si="4"/>
        <v>0</v>
      </c>
      <c r="AH38" s="55"/>
      <c r="AI38" s="82"/>
      <c r="AJ38" s="82"/>
      <c r="AK38" s="82"/>
      <c r="AL38" s="82"/>
      <c r="AM38" s="82"/>
      <c r="AN38" s="82"/>
      <c r="AO38" s="82"/>
      <c r="AP38" s="142">
        <f t="shared" si="5"/>
        <v>0</v>
      </c>
      <c r="AQ38" s="55"/>
      <c r="AR38" s="134"/>
      <c r="AS38" s="134"/>
      <c r="AT38" s="244"/>
      <c r="AU38" s="134"/>
      <c r="AV38" s="134"/>
    </row>
    <row r="39" spans="1:48" ht="101.25">
      <c r="A39" s="868"/>
      <c r="B39" s="867"/>
      <c r="C39" s="867"/>
      <c r="D39" s="141">
        <v>34</v>
      </c>
      <c r="E39" s="141" t="s">
        <v>39</v>
      </c>
      <c r="F39" s="64"/>
      <c r="G39" s="65"/>
      <c r="H39" s="113"/>
      <c r="I39" s="264"/>
      <c r="J39" s="66">
        <v>0</v>
      </c>
      <c r="K39" s="65"/>
      <c r="L39" s="64"/>
      <c r="M39" s="65"/>
      <c r="N39" s="64"/>
      <c r="O39" s="64"/>
      <c r="P39" s="74">
        <v>0</v>
      </c>
      <c r="Q39" s="65"/>
      <c r="R39" s="64"/>
      <c r="S39" s="65"/>
      <c r="T39" s="113">
        <v>436.60440999999997</v>
      </c>
      <c r="U39" s="72" t="s">
        <v>1457</v>
      </c>
      <c r="V39" s="64"/>
      <c r="W39" s="65"/>
      <c r="X39" s="353">
        <f t="shared" si="0"/>
        <v>436.60440999999997</v>
      </c>
      <c r="Y39" s="85" t="str">
        <f>CONCATENATE(G39," ",K39," ",M39," ",Q39," ",S39," ",U39," ",W39)</f>
        <v xml:space="preserve">     To ensure the efficient implementation and smooth functioning  of the Electronic Vaccine Intelligence Network (eVIN)  and  after considering  the various operational demands and requirements budget INR 436.60/- lakhs has been proposed under  relatd activities during year 2026-27. </v>
      </c>
      <c r="Z39" s="82"/>
      <c r="AA39" s="82"/>
      <c r="AB39" s="82"/>
      <c r="AC39" s="82"/>
      <c r="AD39" s="82"/>
      <c r="AE39" s="82"/>
      <c r="AF39" s="82"/>
      <c r="AG39" s="142">
        <f t="shared" si="4"/>
        <v>0</v>
      </c>
      <c r="AH39" s="55"/>
      <c r="AI39" s="82"/>
      <c r="AJ39" s="82"/>
      <c r="AK39" s="82"/>
      <c r="AL39" s="82"/>
      <c r="AM39" s="82"/>
      <c r="AN39" s="82"/>
      <c r="AO39" s="82"/>
      <c r="AP39" s="142">
        <f t="shared" si="5"/>
        <v>0</v>
      </c>
      <c r="AQ39" s="55"/>
      <c r="AR39" s="134"/>
      <c r="AS39" s="134"/>
      <c r="AT39" s="244"/>
      <c r="AU39" s="134"/>
      <c r="AV39" s="134"/>
    </row>
    <row r="40" spans="1:48" ht="121.5" customHeight="1">
      <c r="A40" s="868"/>
      <c r="B40" s="867" t="s">
        <v>40</v>
      </c>
      <c r="C40" s="867" t="s">
        <v>41</v>
      </c>
      <c r="D40" s="141">
        <v>35</v>
      </c>
      <c r="E40" s="141" t="s">
        <v>338</v>
      </c>
      <c r="F40" s="64"/>
      <c r="G40" s="65"/>
      <c r="H40" s="113"/>
      <c r="I40" s="264"/>
      <c r="J40" s="66">
        <f t="shared" si="1"/>
        <v>0</v>
      </c>
      <c r="K40" s="65"/>
      <c r="L40" s="64"/>
      <c r="M40" s="65"/>
      <c r="N40" s="64"/>
      <c r="O40" s="64"/>
      <c r="P40" s="74">
        <f t="shared" si="2"/>
        <v>0</v>
      </c>
      <c r="Q40" s="65"/>
      <c r="R40" s="64"/>
      <c r="S40" s="65"/>
      <c r="T40" s="113">
        <v>45.77</v>
      </c>
      <c r="U40" s="65" t="s">
        <v>1363</v>
      </c>
      <c r="V40" s="64"/>
      <c r="W40" s="65"/>
      <c r="X40" s="353">
        <f t="shared" si="0"/>
        <v>45.77</v>
      </c>
      <c r="Y40" s="85" t="str">
        <f t="shared" si="3"/>
        <v xml:space="preserve">     1) Rs 25.08 Lakhs for 209 AFHC's operating expenses @ Rs 12000/AFHC/Year. State is proposing 50% of the operating cost i.e Rs.6000/AFHC/Year i.e 12.54
2) Rs 1.20 Lakhs for establishment of Model AFHC at DH Begusarai @ Rs 120000/M-AFHC.
3) Rs 30.00 Lakhs for establishment of  60 new AFHC'S at CHC level @ Rs 50000/AFHC.
4) Rs 2.03 Lakhs for bi-annual outreach activities in 338 Blocks by Counsellors/SN @ Rs 300/visit </v>
      </c>
      <c r="Z40" s="82"/>
      <c r="AA40" s="82"/>
      <c r="AB40" s="82"/>
      <c r="AC40" s="82"/>
      <c r="AD40" s="82"/>
      <c r="AE40" s="82"/>
      <c r="AF40" s="82"/>
      <c r="AG40" s="142">
        <f t="shared" si="4"/>
        <v>0</v>
      </c>
      <c r="AH40" s="55"/>
      <c r="AI40" s="82"/>
      <c r="AJ40" s="82"/>
      <c r="AK40" s="82"/>
      <c r="AL40" s="82"/>
      <c r="AM40" s="82"/>
      <c r="AN40" s="82"/>
      <c r="AO40" s="82"/>
      <c r="AP40" s="142">
        <f t="shared" si="5"/>
        <v>0</v>
      </c>
      <c r="AQ40" s="55"/>
      <c r="AR40" s="134"/>
      <c r="AS40" s="134"/>
      <c r="AT40" s="244"/>
      <c r="AU40" s="134"/>
      <c r="AV40" s="134"/>
    </row>
    <row r="41" spans="1:48" ht="121.5">
      <c r="A41" s="868"/>
      <c r="B41" s="867"/>
      <c r="C41" s="867"/>
      <c r="D41" s="141">
        <v>36</v>
      </c>
      <c r="E41" s="141" t="s">
        <v>365</v>
      </c>
      <c r="F41" s="64"/>
      <c r="G41" s="65"/>
      <c r="H41" s="113"/>
      <c r="I41" s="264"/>
      <c r="J41" s="66">
        <f t="shared" si="1"/>
        <v>0</v>
      </c>
      <c r="K41" s="65"/>
      <c r="L41" s="64"/>
      <c r="M41" s="65"/>
      <c r="N41" s="64"/>
      <c r="O41" s="64">
        <v>292.87</v>
      </c>
      <c r="P41" s="74">
        <f t="shared" si="2"/>
        <v>292.87</v>
      </c>
      <c r="Q41" s="65" t="s">
        <v>954</v>
      </c>
      <c r="R41" s="64"/>
      <c r="S41" s="65"/>
      <c r="T41" s="113"/>
      <c r="U41" s="65"/>
      <c r="V41" s="64"/>
      <c r="W41" s="65"/>
      <c r="X41" s="353">
        <f t="shared" si="0"/>
        <v>292.87</v>
      </c>
      <c r="Y41" s="85" t="str">
        <f t="shared" si="3"/>
        <v xml:space="preserve">   Continued Activity- 1) Rs 266.95 Lakhs for procurement of prophylactic weekly blue IFA tablets for 9506636 adolescent beneficiaries @ 0.12/tablet for 52 weeks (45% of the total targeted population).
2)Rs 25.92 lakhs for therapeutic dose for 2.4 lakh anemic adolescent beneficiaries @ Rs 0.12/ tab for 90 tablets   </v>
      </c>
      <c r="Z41" s="82"/>
      <c r="AA41" s="82"/>
      <c r="AB41" s="82"/>
      <c r="AC41" s="82"/>
      <c r="AD41" s="82"/>
      <c r="AE41" s="82"/>
      <c r="AF41" s="82"/>
      <c r="AG41" s="142">
        <f t="shared" si="4"/>
        <v>0</v>
      </c>
      <c r="AH41" s="55"/>
      <c r="AI41" s="82"/>
      <c r="AJ41" s="82"/>
      <c r="AK41" s="82"/>
      <c r="AL41" s="82"/>
      <c r="AM41" s="82"/>
      <c r="AN41" s="82"/>
      <c r="AO41" s="82"/>
      <c r="AP41" s="142">
        <f t="shared" si="5"/>
        <v>0</v>
      </c>
      <c r="AQ41" s="55"/>
      <c r="AR41" s="134"/>
      <c r="AS41" s="134"/>
      <c r="AT41" s="244"/>
      <c r="AU41" s="134"/>
      <c r="AV41" s="134"/>
    </row>
    <row r="42" spans="1:48" ht="81">
      <c r="A42" s="868"/>
      <c r="B42" s="867"/>
      <c r="C42" s="867"/>
      <c r="D42" s="141">
        <v>37</v>
      </c>
      <c r="E42" s="141" t="s">
        <v>42</v>
      </c>
      <c r="F42" s="64"/>
      <c r="G42" s="65"/>
      <c r="H42" s="113"/>
      <c r="I42" s="264"/>
      <c r="J42" s="66">
        <f t="shared" si="1"/>
        <v>0</v>
      </c>
      <c r="K42" s="65"/>
      <c r="L42" s="64"/>
      <c r="M42" s="65"/>
      <c r="N42" s="64"/>
      <c r="O42" s="64"/>
      <c r="P42" s="74">
        <f t="shared" si="2"/>
        <v>0</v>
      </c>
      <c r="Q42" s="65"/>
      <c r="R42" s="64"/>
      <c r="S42" s="65"/>
      <c r="T42" s="113">
        <v>17</v>
      </c>
      <c r="U42" s="65" t="s">
        <v>955</v>
      </c>
      <c r="V42" s="64"/>
      <c r="W42" s="65"/>
      <c r="X42" s="353">
        <f t="shared" si="0"/>
        <v>17</v>
      </c>
      <c r="Y42" s="85" t="str">
        <f t="shared" si="3"/>
        <v xml:space="preserve">     Rs 17.00 Lakhs for promoting awareness on menstrual hygiene management, and also organizing or celebrating Menstrual Hygiene day, in which Rs 1 Lakhs for the State level and for the district level, Rs 50,000/district for 32 districts.  </v>
      </c>
      <c r="Z42" s="82"/>
      <c r="AA42" s="82"/>
      <c r="AB42" s="82"/>
      <c r="AC42" s="82"/>
      <c r="AD42" s="82"/>
      <c r="AE42" s="82"/>
      <c r="AF42" s="82"/>
      <c r="AG42" s="142">
        <f t="shared" si="4"/>
        <v>0</v>
      </c>
      <c r="AH42" s="55"/>
      <c r="AI42" s="82"/>
      <c r="AJ42" s="82"/>
      <c r="AK42" s="82"/>
      <c r="AL42" s="82"/>
      <c r="AM42" s="82"/>
      <c r="AN42" s="82"/>
      <c r="AO42" s="82"/>
      <c r="AP42" s="142">
        <f t="shared" si="5"/>
        <v>0</v>
      </c>
      <c r="AQ42" s="55"/>
      <c r="AR42" s="134"/>
      <c r="AS42" s="134"/>
      <c r="AT42" s="244"/>
      <c r="AU42" s="134"/>
      <c r="AV42" s="134"/>
    </row>
    <row r="43" spans="1:48" s="157" customFormat="1" ht="121.5">
      <c r="A43" s="868"/>
      <c r="B43" s="867"/>
      <c r="C43" s="867"/>
      <c r="D43" s="141">
        <v>38</v>
      </c>
      <c r="E43" s="141" t="s">
        <v>312</v>
      </c>
      <c r="F43" s="64"/>
      <c r="G43" s="65"/>
      <c r="H43" s="113"/>
      <c r="I43" s="264"/>
      <c r="J43" s="66">
        <f t="shared" si="1"/>
        <v>0</v>
      </c>
      <c r="K43" s="65"/>
      <c r="L43" s="64"/>
      <c r="M43" s="65"/>
      <c r="N43" s="64"/>
      <c r="O43" s="64"/>
      <c r="P43" s="74">
        <f t="shared" si="2"/>
        <v>0</v>
      </c>
      <c r="Q43" s="65"/>
      <c r="R43" s="64"/>
      <c r="S43" s="65"/>
      <c r="T43" s="113">
        <v>350.08</v>
      </c>
      <c r="U43" s="65" t="s">
        <v>956</v>
      </c>
      <c r="V43" s="64"/>
      <c r="W43" s="65"/>
      <c r="X43" s="353">
        <f t="shared" si="0"/>
        <v>350.08</v>
      </c>
      <c r="Y43" s="85" t="str">
        <f t="shared" si="3"/>
        <v xml:space="preserve">     1) Rs 252.12  Lakhs for organising Adolescent Health &amp; Wellness Days total of 12606 AHWD's @ Rs 2000/AHWD._x000B_2) Rs 42.00 Lakhs for organising 1400 Adolescent Friendly Club Meeting @ Rs 500/month for 6 months._x000B_3) Rs55.96 Lakhs for Non monetary incentives for 27980 Peer Educators @ Rs 50/ PE for 4 months. </v>
      </c>
      <c r="Z43" s="82"/>
      <c r="AA43" s="82"/>
      <c r="AB43" s="82"/>
      <c r="AC43" s="82"/>
      <c r="AD43" s="82"/>
      <c r="AE43" s="82"/>
      <c r="AF43" s="82"/>
      <c r="AG43" s="142">
        <f t="shared" si="4"/>
        <v>0</v>
      </c>
      <c r="AH43" s="55"/>
      <c r="AI43" s="82"/>
      <c r="AJ43" s="82"/>
      <c r="AK43" s="82"/>
      <c r="AL43" s="82"/>
      <c r="AM43" s="82"/>
      <c r="AN43" s="82"/>
      <c r="AO43" s="82"/>
      <c r="AP43" s="142">
        <f t="shared" si="5"/>
        <v>0</v>
      </c>
      <c r="AQ43" s="55"/>
      <c r="AR43" s="134"/>
      <c r="AS43" s="134"/>
      <c r="AT43" s="244"/>
      <c r="AU43" s="134"/>
      <c r="AV43" s="134"/>
    </row>
    <row r="44" spans="1:48" ht="81">
      <c r="A44" s="868"/>
      <c r="B44" s="867"/>
      <c r="C44" s="867"/>
      <c r="D44" s="141">
        <v>39</v>
      </c>
      <c r="E44" s="141" t="s">
        <v>43</v>
      </c>
      <c r="F44" s="64"/>
      <c r="G44" s="65"/>
      <c r="H44" s="113"/>
      <c r="I44" s="264"/>
      <c r="J44" s="66">
        <f t="shared" si="1"/>
        <v>0</v>
      </c>
      <c r="K44" s="65"/>
      <c r="L44" s="64"/>
      <c r="M44" s="65"/>
      <c r="N44" s="64"/>
      <c r="O44" s="64"/>
      <c r="P44" s="74">
        <f t="shared" si="2"/>
        <v>0</v>
      </c>
      <c r="Q44" s="65"/>
      <c r="R44" s="64"/>
      <c r="S44" s="65"/>
      <c r="T44" s="113"/>
      <c r="U44" s="65"/>
      <c r="V44" s="64"/>
      <c r="W44" s="65"/>
      <c r="X44" s="353">
        <f t="shared" si="0"/>
        <v>0</v>
      </c>
      <c r="Y44" s="85" t="str">
        <f t="shared" si="3"/>
        <v xml:space="preserve">      </v>
      </c>
      <c r="Z44" s="82"/>
      <c r="AA44" s="82"/>
      <c r="AB44" s="82"/>
      <c r="AC44" s="82"/>
      <c r="AD44" s="82"/>
      <c r="AE44" s="82"/>
      <c r="AF44" s="82"/>
      <c r="AG44" s="142">
        <f t="shared" si="4"/>
        <v>0</v>
      </c>
      <c r="AH44" s="55"/>
      <c r="AI44" s="82"/>
      <c r="AJ44" s="82"/>
      <c r="AK44" s="82"/>
      <c r="AL44" s="82"/>
      <c r="AM44" s="82"/>
      <c r="AN44" s="82"/>
      <c r="AO44" s="82"/>
      <c r="AP44" s="142">
        <f t="shared" si="5"/>
        <v>0</v>
      </c>
      <c r="AQ44" s="55"/>
      <c r="AR44" s="134"/>
      <c r="AS44" s="134"/>
      <c r="AT44" s="244"/>
      <c r="AU44" s="134"/>
      <c r="AV44" s="134"/>
    </row>
    <row r="45" spans="1:48" ht="162">
      <c r="A45" s="868"/>
      <c r="B45" s="867"/>
      <c r="C45" s="867"/>
      <c r="D45" s="141">
        <v>40</v>
      </c>
      <c r="E45" s="141" t="s">
        <v>44</v>
      </c>
      <c r="F45" s="64"/>
      <c r="G45" s="65"/>
      <c r="H45" s="113"/>
      <c r="I45" s="264"/>
      <c r="J45" s="66">
        <f t="shared" si="1"/>
        <v>0</v>
      </c>
      <c r="K45" s="65"/>
      <c r="L45" s="64"/>
      <c r="M45" s="65"/>
      <c r="N45" s="64"/>
      <c r="O45" s="64"/>
      <c r="P45" s="74">
        <f t="shared" si="2"/>
        <v>0</v>
      </c>
      <c r="Q45" s="65"/>
      <c r="R45" s="64"/>
      <c r="S45" s="65"/>
      <c r="T45" s="113">
        <v>19.32</v>
      </c>
      <c r="U45" s="65" t="s">
        <v>957</v>
      </c>
      <c r="V45" s="64"/>
      <c r="W45" s="65"/>
      <c r="X45" s="353">
        <f t="shared" si="0"/>
        <v>19.32</v>
      </c>
      <c r="Y45" s="85" t="str">
        <f t="shared" si="3"/>
        <v xml:space="preserve">     1) Rs 1.21 Lakhs for non monetary reward and recognition of Peer Educators in 81 blocks @ Rs 500/PE 
2) Rs 5.1 Lakhs for non monetary reward and recognition of HWA &amp; HM from 340 blocks, each block @ Rs 500/person ( two HWA &amp;1 HM/block).
3) Continuing Activity: Recommended : Rs  13.00 Lakhs for organizing AH event @Rs 50,000 per district for 26 selected districts. </v>
      </c>
      <c r="Z45" s="82"/>
      <c r="AA45" s="82"/>
      <c r="AB45" s="82"/>
      <c r="AC45" s="82"/>
      <c r="AD45" s="82"/>
      <c r="AE45" s="82"/>
      <c r="AF45" s="82"/>
      <c r="AG45" s="142">
        <f t="shared" si="4"/>
        <v>0</v>
      </c>
      <c r="AH45" s="55"/>
      <c r="AI45" s="82"/>
      <c r="AJ45" s="82"/>
      <c r="AK45" s="82"/>
      <c r="AL45" s="82"/>
      <c r="AM45" s="82"/>
      <c r="AN45" s="82"/>
      <c r="AO45" s="82"/>
      <c r="AP45" s="142">
        <f t="shared" si="5"/>
        <v>0</v>
      </c>
      <c r="AQ45" s="55"/>
      <c r="AR45" s="134"/>
      <c r="AS45" s="134"/>
      <c r="AT45" s="244"/>
      <c r="AU45" s="134"/>
      <c r="AV45" s="134"/>
    </row>
    <row r="46" spans="1:48" ht="60.75">
      <c r="A46" s="868"/>
      <c r="B46" s="867"/>
      <c r="C46" s="867"/>
      <c r="D46" s="141">
        <v>41</v>
      </c>
      <c r="E46" s="141" t="s">
        <v>22</v>
      </c>
      <c r="F46" s="69"/>
      <c r="G46" s="70"/>
      <c r="H46" s="114"/>
      <c r="I46" s="266"/>
      <c r="J46" s="66">
        <f t="shared" si="1"/>
        <v>0</v>
      </c>
      <c r="K46" s="70"/>
      <c r="L46" s="69"/>
      <c r="M46" s="70"/>
      <c r="N46" s="69"/>
      <c r="O46" s="69"/>
      <c r="P46" s="74">
        <f t="shared" si="2"/>
        <v>0</v>
      </c>
      <c r="Q46" s="70"/>
      <c r="R46" s="69"/>
      <c r="S46" s="70"/>
      <c r="T46" s="114"/>
      <c r="U46" s="70"/>
      <c r="V46" s="69"/>
      <c r="W46" s="70"/>
      <c r="X46" s="354"/>
      <c r="Y46" s="152" t="str">
        <f t="shared" si="3"/>
        <v xml:space="preserve">      </v>
      </c>
      <c r="Z46" s="153"/>
      <c r="AA46" s="153"/>
      <c r="AB46" s="153"/>
      <c r="AC46" s="153"/>
      <c r="AD46" s="153"/>
      <c r="AE46" s="153"/>
      <c r="AF46" s="153"/>
      <c r="AG46" s="154"/>
      <c r="AH46" s="155"/>
      <c r="AI46" s="153"/>
      <c r="AJ46" s="153"/>
      <c r="AK46" s="153"/>
      <c r="AL46" s="153"/>
      <c r="AM46" s="153"/>
      <c r="AN46" s="153"/>
      <c r="AO46" s="153"/>
      <c r="AP46" s="154"/>
      <c r="AQ46" s="155"/>
      <c r="AR46" s="134"/>
      <c r="AS46" s="134"/>
      <c r="AT46" s="244"/>
      <c r="AU46" s="134"/>
      <c r="AV46" s="134"/>
    </row>
    <row r="47" spans="1:48" ht="409.5">
      <c r="A47" s="868"/>
      <c r="B47" s="867" t="s">
        <v>45</v>
      </c>
      <c r="C47" s="867" t="s">
        <v>46</v>
      </c>
      <c r="D47" s="141">
        <v>42</v>
      </c>
      <c r="E47" s="141" t="s">
        <v>47</v>
      </c>
      <c r="F47" s="73">
        <v>11077.3</v>
      </c>
      <c r="G47" s="72" t="s">
        <v>1370</v>
      </c>
      <c r="H47" s="113"/>
      <c r="I47" s="264"/>
      <c r="J47" s="66">
        <f t="shared" si="1"/>
        <v>0</v>
      </c>
      <c r="K47" s="72"/>
      <c r="L47" s="73">
        <v>128.62</v>
      </c>
      <c r="M47" s="72" t="s">
        <v>1026</v>
      </c>
      <c r="N47" s="73"/>
      <c r="O47" s="73"/>
      <c r="P47" s="74">
        <f t="shared" si="2"/>
        <v>0</v>
      </c>
      <c r="Q47" s="72"/>
      <c r="R47" s="73"/>
      <c r="S47" s="72"/>
      <c r="T47" s="113">
        <v>1016.86</v>
      </c>
      <c r="U47" s="72" t="s">
        <v>1027</v>
      </c>
      <c r="V47" s="73"/>
      <c r="W47" s="72"/>
      <c r="X47" s="353">
        <f t="shared" si="0"/>
        <v>12222.78</v>
      </c>
      <c r="Y47" s="85" t="str">
        <f t="shared" si="3"/>
        <v xml:space="preserve">Compensation as per MPV guidelines. = Rs 11077.30 Lakhs
 (1.8 lakh - Interval /PAS at public inst. X Rs 2800/case) + ( 30000 PPS- at Public X Rs 4000) + ( 90000 Pvt.COT X Rs 4500/ case)+ (18000 Interval / PAS at Accr. Nursing Home  X Rs 3500) +( 2000 PPS at Accr. Nursing Home X Rs 4000/ case )+( 2400 Intervel / PAS by  Pvt. Surgeon X Rs 3050/ case) + ( 100 PPS by  Pvt. Surgeon X Rs 4100/ case)
State is proposing Rs. 11077.30 Lakhs for 322500 Female Sterlization Cases.   Minilap kits - {36 DH + 56 SDH + 534 CHC/PHC} X 2 kits + 14 RTC X 1 kit= 1266 Minilap Kit @ Rs 7000= Rs - 88.62 Lakhs. 
Laparocrator, trocar and related equipments/instruments -16 unit @ Rs 2.50 lacs /unit at 8 Medical Colleges &amp; Hospital = Rs -40.00 Lakhs.  
Total Rs- 128.62 Lakhs.   A. FDS- 534 CHC (6 months X 1 FDS + 6 months X 2 FDS) = 9612 FDS @ Rs 10000/FDS= Rs 961.20 Lkahs.
B. For Process of Accreditation process of Private Nursing home &amp; COT Team by DQAC (76 Unit X Rs. 5000) = Rs 3.8 lakhs.
C. FDS at outreach / hard to reach area-    Rs 1000/FDS at outreach / hard to reach area X 380 such FDS (WPD)  Rs- 3.80 Lakhs 
D. Mobility support for Govt. Empanel surgeon, if no. of minimum clients is not as per FDS norms - 534 CHC X 6 MonthsX 1 FDS)  @ 1500/ FDS = Rs. 48.06 Lakhs
Total - Rs- 1016.86  lakhs 
  </v>
      </c>
      <c r="Z47" s="82"/>
      <c r="AA47" s="82"/>
      <c r="AB47" s="82"/>
      <c r="AC47" s="82"/>
      <c r="AD47" s="82"/>
      <c r="AE47" s="82"/>
      <c r="AF47" s="82"/>
      <c r="AG47" s="142">
        <f t="shared" si="4"/>
        <v>0</v>
      </c>
      <c r="AH47" s="55"/>
      <c r="AI47" s="82"/>
      <c r="AJ47" s="82"/>
      <c r="AK47" s="82"/>
      <c r="AL47" s="82"/>
      <c r="AM47" s="82"/>
      <c r="AN47" s="82"/>
      <c r="AO47" s="82"/>
      <c r="AP47" s="142">
        <f t="shared" si="5"/>
        <v>0</v>
      </c>
      <c r="AQ47" s="55"/>
      <c r="AR47" s="134"/>
      <c r="AS47" s="134"/>
      <c r="AT47" s="244"/>
      <c r="AU47" s="134"/>
      <c r="AV47" s="134"/>
    </row>
    <row r="48" spans="1:48" ht="384.75">
      <c r="A48" s="868"/>
      <c r="B48" s="867"/>
      <c r="C48" s="867"/>
      <c r="D48" s="141">
        <v>43</v>
      </c>
      <c r="E48" s="141" t="s">
        <v>48</v>
      </c>
      <c r="F48" s="73">
        <v>133.6</v>
      </c>
      <c r="G48" s="72" t="s">
        <v>1371</v>
      </c>
      <c r="H48" s="113"/>
      <c r="I48" s="264"/>
      <c r="J48" s="66">
        <f t="shared" si="1"/>
        <v>0</v>
      </c>
      <c r="K48" s="72"/>
      <c r="L48" s="73">
        <v>18.399999999999999</v>
      </c>
      <c r="M48" s="72" t="s">
        <v>1372</v>
      </c>
      <c r="N48" s="73"/>
      <c r="O48" s="73"/>
      <c r="P48" s="74">
        <f t="shared" si="2"/>
        <v>0</v>
      </c>
      <c r="Q48" s="72"/>
      <c r="R48" s="73"/>
      <c r="S48" s="72"/>
      <c r="T48" s="113">
        <v>43.08</v>
      </c>
      <c r="U48" s="72" t="s">
        <v>1028</v>
      </c>
      <c r="V48" s="73"/>
      <c r="W48" s="72"/>
      <c r="X48" s="353">
        <f t="shared" si="0"/>
        <v>195.07999999999998</v>
      </c>
      <c r="Y48" s="85" t="str">
        <f t="shared" si="3"/>
        <v xml:space="preserve">Compensation as per MPV guidelines. Total- Rs. 133.60 Lacs
 (1400 at Public Inst.  X Rs 4000/case )+ (100 at  Pvt. Inst.  X Rs 3500/case) + (100 by Pvt. Surgeon X Rs 4100/ case) +( 1400 Pvt. COT X Rs 5000/case)
State is proposing Rs. 133.60 Lakhs for 3000 Male Sterlization Cases.   (36 DH + 56 SDH) X 2 NSV kits + 9 batch X 2 kit= 18 NSV kits = 202 NSV Kit.
Vasectomy Kit for 534 CHC/PHC X 1 kits= 534 Kits. 
Total 736 kit @ Rs 2500/ kit = Rs 18.40 Lakhs   A. FDS- 36 DH &amp; 56 SDH X 4 FDS/Year= 368 FDS @ Rs 10000= Rs 36.80 Lakhs   
B. FDS at outreach / hard to reach area- . Rs 1000/FDS at outreach / hard to reach area X 76 such FDS (Vasectomy Fortnight)  Rs-0 .76 Lakhs 
C.Mobility support for Govt. Empanel surgeon, if no. of minimum clients is not as per FDS norms - 92 (DH+SDH) X 4 Quarter X 1 FDS)  @ 1500/ FDS = Rs. 5.52 Lakhs
Total- Rs- 43.08 Lakhs
  </v>
      </c>
      <c r="Z48" s="82"/>
      <c r="AA48" s="82"/>
      <c r="AB48" s="82"/>
      <c r="AC48" s="82"/>
      <c r="AD48" s="82"/>
      <c r="AE48" s="82"/>
      <c r="AF48" s="82"/>
      <c r="AG48" s="142">
        <f t="shared" si="4"/>
        <v>0</v>
      </c>
      <c r="AH48" s="55"/>
      <c r="AI48" s="82"/>
      <c r="AJ48" s="82"/>
      <c r="AK48" s="82"/>
      <c r="AL48" s="82"/>
      <c r="AM48" s="82"/>
      <c r="AN48" s="82"/>
      <c r="AO48" s="82"/>
      <c r="AP48" s="142">
        <f t="shared" si="5"/>
        <v>0</v>
      </c>
      <c r="AQ48" s="55"/>
      <c r="AR48" s="134"/>
      <c r="AS48" s="134"/>
      <c r="AT48" s="244"/>
      <c r="AU48" s="134"/>
      <c r="AV48" s="134"/>
    </row>
    <row r="49" spans="1:48" ht="324">
      <c r="A49" s="868"/>
      <c r="B49" s="867"/>
      <c r="C49" s="867"/>
      <c r="D49" s="141">
        <v>44</v>
      </c>
      <c r="E49" s="141" t="s">
        <v>49</v>
      </c>
      <c r="F49" s="73">
        <v>932.5</v>
      </c>
      <c r="G49" s="72" t="s">
        <v>1373</v>
      </c>
      <c r="H49" s="113"/>
      <c r="I49" s="264"/>
      <c r="J49" s="66">
        <f t="shared" si="1"/>
        <v>0</v>
      </c>
      <c r="K49" s="72"/>
      <c r="L49" s="73">
        <v>63.03</v>
      </c>
      <c r="M49" s="72" t="s">
        <v>1374</v>
      </c>
      <c r="N49" s="73"/>
      <c r="O49" s="73"/>
      <c r="P49" s="74">
        <f t="shared" si="2"/>
        <v>0</v>
      </c>
      <c r="Q49" s="72"/>
      <c r="R49" s="73"/>
      <c r="S49" s="72"/>
      <c r="T49" s="113"/>
      <c r="U49" s="72"/>
      <c r="V49" s="73"/>
      <c r="W49" s="72"/>
      <c r="X49" s="353">
        <f t="shared" si="0"/>
        <v>995.53</v>
      </c>
      <c r="Y49" s="85" t="str">
        <f t="shared" si="3"/>
        <v xml:space="preserve">A. Compensation for IUCD insertion at health facilities 1,40,000  Intervel IUCD insertion at health facilities X  Rs. 20/IUCD insertion =  Rs. 28 Lakhs.  ( Detail praposal in write-up)
B. 300000 PPIUCD X Rs 300 and  1500 PAIUCD X Rs 300. Rs.904.50 Lakhs.
Total= Rs 932.50 Lakhs for 441500 IUCD Cases.
  A. 1323 IUCD Kit Rs.@ Rs 3000 / for (36 DH + 56 SDH + 534 CHC + 534 PHC (24X7) x 1 kit + 14 RTC X1 kit (NHM) + 149 UPHC X 1 kit (NUHM) = Rs- 39.69 Lakhs
B. 2334 PPIUCD Forcep Rs.@ 1000/unit-{36 DH + 56 SDH + 534 CHC + 534 PHC (24X7)} X 2 kits + 14 RTC X 1 kit (NHM) = Rs-23.34 Lakhs
Total Rs - 63.03 Lakhs    </v>
      </c>
      <c r="Z49" s="82"/>
      <c r="AA49" s="82"/>
      <c r="AB49" s="82"/>
      <c r="AC49" s="82"/>
      <c r="AD49" s="82"/>
      <c r="AE49" s="82"/>
      <c r="AF49" s="82"/>
      <c r="AG49" s="142">
        <f t="shared" si="4"/>
        <v>0</v>
      </c>
      <c r="AH49" s="55"/>
      <c r="AI49" s="82"/>
      <c r="AJ49" s="82"/>
      <c r="AK49" s="82"/>
      <c r="AL49" s="82"/>
      <c r="AM49" s="82"/>
      <c r="AN49" s="82"/>
      <c r="AO49" s="82"/>
      <c r="AP49" s="142">
        <f t="shared" si="5"/>
        <v>0</v>
      </c>
      <c r="AQ49" s="55"/>
      <c r="AR49" s="134"/>
      <c r="AS49" s="134"/>
      <c r="AT49" s="244"/>
      <c r="AU49" s="134"/>
      <c r="AV49" s="134"/>
    </row>
    <row r="50" spans="1:48" ht="40.5">
      <c r="A50" s="868"/>
      <c r="B50" s="867"/>
      <c r="C50" s="867"/>
      <c r="D50" s="141">
        <v>45</v>
      </c>
      <c r="E50" s="141" t="s">
        <v>50</v>
      </c>
      <c r="F50" s="73">
        <v>300</v>
      </c>
      <c r="G50" s="72" t="s">
        <v>506</v>
      </c>
      <c r="H50" s="113"/>
      <c r="I50" s="264"/>
      <c r="J50" s="66">
        <f t="shared" si="1"/>
        <v>0</v>
      </c>
      <c r="K50" s="72"/>
      <c r="L50" s="73"/>
      <c r="M50" s="72"/>
      <c r="N50" s="73"/>
      <c r="O50" s="73"/>
      <c r="P50" s="74">
        <f t="shared" si="2"/>
        <v>0</v>
      </c>
      <c r="Q50" s="72"/>
      <c r="R50" s="73"/>
      <c r="S50" s="72"/>
      <c r="T50" s="113"/>
      <c r="U50" s="72"/>
      <c r="V50" s="73"/>
      <c r="W50" s="72"/>
      <c r="X50" s="353">
        <f t="shared" si="0"/>
        <v>300</v>
      </c>
      <c r="Y50" s="85" t="str">
        <f t="shared" si="3"/>
        <v xml:space="preserve">300000  MPA dose X Rs 100 . Total= Rs 300 Lakhs      </v>
      </c>
      <c r="Z50" s="82"/>
      <c r="AA50" s="82"/>
      <c r="AB50" s="82"/>
      <c r="AC50" s="82"/>
      <c r="AD50" s="82"/>
      <c r="AE50" s="82"/>
      <c r="AF50" s="82"/>
      <c r="AG50" s="142">
        <f t="shared" si="4"/>
        <v>0</v>
      </c>
      <c r="AH50" s="55"/>
      <c r="AI50" s="82"/>
      <c r="AJ50" s="82"/>
      <c r="AK50" s="82"/>
      <c r="AL50" s="82"/>
      <c r="AM50" s="82"/>
      <c r="AN50" s="82"/>
      <c r="AO50" s="82"/>
      <c r="AP50" s="142">
        <f t="shared" si="5"/>
        <v>0</v>
      </c>
      <c r="AQ50" s="55"/>
      <c r="AR50" s="134"/>
      <c r="AS50" s="134"/>
      <c r="AT50" s="244"/>
      <c r="AU50" s="134"/>
      <c r="AV50" s="134"/>
    </row>
    <row r="51" spans="1:48" ht="409.5">
      <c r="A51" s="868"/>
      <c r="B51" s="867"/>
      <c r="C51" s="867"/>
      <c r="D51" s="141">
        <v>46</v>
      </c>
      <c r="E51" s="141" t="s">
        <v>339</v>
      </c>
      <c r="F51" s="73"/>
      <c r="G51" s="72"/>
      <c r="H51" s="113"/>
      <c r="I51" s="264"/>
      <c r="J51" s="66">
        <f t="shared" si="1"/>
        <v>0</v>
      </c>
      <c r="K51" s="72"/>
      <c r="L51" s="73"/>
      <c r="M51" s="72"/>
      <c r="N51" s="73"/>
      <c r="O51" s="73">
        <v>1658.97</v>
      </c>
      <c r="P51" s="74">
        <f t="shared" si="2"/>
        <v>1658.97</v>
      </c>
      <c r="Q51" s="72" t="s">
        <v>1029</v>
      </c>
      <c r="R51" s="73"/>
      <c r="S51" s="72"/>
      <c r="T51" s="113">
        <v>444.15</v>
      </c>
      <c r="U51" s="72" t="s">
        <v>1375</v>
      </c>
      <c r="V51" s="73"/>
      <c r="W51" s="72"/>
      <c r="X51" s="353">
        <f t="shared" si="0"/>
        <v>2103.12</v>
      </c>
      <c r="Y51" s="85" t="str">
        <f>CONCATENATE(G51," ",K51," ",M51," ",Q51," ",S51," ",U51," ",W51)</f>
        <v xml:space="preserve">   99000 Rural ASHAX 6 NPK - NHM + 2840 urban ASHA x 6 NPK/Year. Total- 611040 NPK @ Rs271.50/kit (Agreement rate, Inc. GST). 
Rs 1658.97 Lakhs  1. Saarthi-Awareness on wheel- 15 Vehicles for 15 Days / drive X 2 Drives @ Rs 15000 = Rs. 67.50 Lakhs  
2. Creating Enabling Environment  -: State Level Meeting - 3 lakhs + District Biannualy/Quarterly Meeting Rs. 1 lakh* 38 Distirct + Block Level Biannualy/Quarterly Meeting Rs. 20000 X 534 Block = Rs- 147.80 lakhs
3. Saas Bahu Beti Sammellan at (APHC, UPHC and HSCs/ HWCs ) 12723 Unit  X 1 SBBS / Year- During MPV Drives  @ Rs. 1500/ SBBS =   Rs. 190.85 Lakhs 
4. Awareness campaign including Media breafing , cycle rallies, marathons and other activities for World Population Day (11th July 2026), during Vasectomy Fortnight and 2 MPV Drives in September and January /March, Activities will be conducted at District level
 @ Rs 25,000 × 4 rounds X 38 Districts.   Rs- 38  lakhs.    
Total Budget propsoed under the head is  =  Rs. 444.15  Lakhs   
 </v>
      </c>
      <c r="Z51" s="82"/>
      <c r="AA51" s="82"/>
      <c r="AB51" s="82"/>
      <c r="AC51" s="82"/>
      <c r="AD51" s="82"/>
      <c r="AE51" s="82"/>
      <c r="AF51" s="82"/>
      <c r="AG51" s="142">
        <f t="shared" si="4"/>
        <v>0</v>
      </c>
      <c r="AH51" s="55"/>
      <c r="AI51" s="82"/>
      <c r="AJ51" s="82"/>
      <c r="AK51" s="82"/>
      <c r="AL51" s="82"/>
      <c r="AM51" s="82"/>
      <c r="AN51" s="82"/>
      <c r="AO51" s="82"/>
      <c r="AP51" s="142">
        <f t="shared" si="5"/>
        <v>0</v>
      </c>
      <c r="AQ51" s="55"/>
      <c r="AR51" s="134"/>
      <c r="AS51" s="134"/>
      <c r="AT51" s="244"/>
      <c r="AU51" s="134"/>
      <c r="AV51" s="134"/>
    </row>
    <row r="52" spans="1:48" ht="384.75">
      <c r="A52" s="868"/>
      <c r="B52" s="867"/>
      <c r="C52" s="867"/>
      <c r="D52" s="141">
        <v>47</v>
      </c>
      <c r="E52" s="141" t="s">
        <v>51</v>
      </c>
      <c r="F52" s="73">
        <v>31.74999</v>
      </c>
      <c r="G52" s="72" t="s">
        <v>1030</v>
      </c>
      <c r="H52" s="113"/>
      <c r="I52" s="264"/>
      <c r="J52" s="66">
        <f t="shared" si="1"/>
        <v>0</v>
      </c>
      <c r="K52" s="72"/>
      <c r="L52" s="73"/>
      <c r="M52" s="72"/>
      <c r="N52" s="73"/>
      <c r="O52" s="73"/>
      <c r="P52" s="74">
        <f t="shared" si="2"/>
        <v>0</v>
      </c>
      <c r="Q52" s="72"/>
      <c r="R52" s="73"/>
      <c r="S52" s="72"/>
      <c r="T52" s="113"/>
      <c r="U52" s="72"/>
      <c r="V52" s="73"/>
      <c r="W52" s="72"/>
      <c r="X52" s="353">
        <f t="shared" si="0"/>
        <v>31.74999</v>
      </c>
      <c r="Y52" s="85" t="str">
        <f t="shared" si="3"/>
        <v xml:space="preserve">Activity continued from previous year :
Proposed budget under FPIS are as follows-
A. Deaths under FPIS: 10 cases * 2 lakhs= Rs. 20 lakhs
B. Death following Sterilisation within 8-30 days, under FPIS prposed is: 5 case *50,000= Rs. 2.5 lakhs
C. Failure of Sterilisation ,  20 case *30,000= Rs. 6 lakhs
D. Complications :  5 case *25,000= Rs. 1.25 lakhs
E. Indemnity per doctor:  1 case *2 lac= Rs.  2 lakhs
Total Budget proposed under this scheme is : 20 lakhs +2.5 lakhs +6 lakhs +1.25 lakhs +2 lakhs = Rs.31.75 lakhs
       </v>
      </c>
      <c r="Z52" s="82"/>
      <c r="AA52" s="82"/>
      <c r="AB52" s="82"/>
      <c r="AC52" s="82"/>
      <c r="AD52" s="82"/>
      <c r="AE52" s="82"/>
      <c r="AF52" s="82"/>
      <c r="AG52" s="142">
        <f t="shared" si="4"/>
        <v>0</v>
      </c>
      <c r="AH52" s="55"/>
      <c r="AI52" s="82"/>
      <c r="AJ52" s="82"/>
      <c r="AK52" s="82"/>
      <c r="AL52" s="82"/>
      <c r="AM52" s="82"/>
      <c r="AN52" s="82"/>
      <c r="AO52" s="82"/>
      <c r="AP52" s="142">
        <f t="shared" si="5"/>
        <v>0</v>
      </c>
      <c r="AQ52" s="55"/>
      <c r="AR52" s="134"/>
      <c r="AS52" s="134"/>
      <c r="AT52" s="244"/>
      <c r="AU52" s="134"/>
      <c r="AV52" s="134"/>
    </row>
    <row r="53" spans="1:48" ht="409.5">
      <c r="A53" s="868"/>
      <c r="B53" s="867"/>
      <c r="C53" s="867"/>
      <c r="D53" s="141">
        <v>48</v>
      </c>
      <c r="E53" s="141" t="s">
        <v>52</v>
      </c>
      <c r="F53" s="73"/>
      <c r="G53" s="72"/>
      <c r="H53" s="113"/>
      <c r="I53" s="264"/>
      <c r="J53" s="66">
        <f t="shared" si="1"/>
        <v>0</v>
      </c>
      <c r="K53" s="72"/>
      <c r="L53" s="73"/>
      <c r="M53" s="72"/>
      <c r="N53" s="73"/>
      <c r="O53" s="73"/>
      <c r="P53" s="74">
        <f t="shared" si="2"/>
        <v>0</v>
      </c>
      <c r="Q53" s="72"/>
      <c r="R53" s="73"/>
      <c r="S53" s="72"/>
      <c r="T53" s="113">
        <v>400.3</v>
      </c>
      <c r="U53" s="72" t="s">
        <v>1376</v>
      </c>
      <c r="V53" s="73"/>
      <c r="W53" s="72"/>
      <c r="X53" s="353">
        <f t="shared" si="0"/>
        <v>400.3</v>
      </c>
      <c r="Y53" s="85" t="str">
        <f t="shared" si="3"/>
        <v xml:space="preserve">     A.  Specific Partition, minor repair/renovation and related procurement as Racks, pallets etc  for proper storage of FP Commodities in SWH including Internet, Cartidge, Paper, and other Misc.   @ Rs 2 lakhs  for SWH 
Specific Partition, minor repair/renovation and related procurement as Racks, pallets etc  for proper storage of FP Commodities in DWH including Internet, Cartidge, Paper, and other Misc   @ Rs 1 Lakhs / District = Rs. 38 Lakhs     
 Total - 40 Lakhs  ( Detail in write-up)
B. POL for FP -
 1. For transportation of FP materials(Condom, OCP,ECP and PTK from State Drug Store to District drug store) @ Rs 50000 per district in a year.= Rs.50,000/-*38= Rs 19 lacs
2. For transportation of FP Materials (contraceptives) from district store of CHC/PHC = Rs.10000/- *534 phc= Rs.53.40 lacs/-
3. For transportation of FP materials (Condom, OCP,ECP and PTK from State Drug Store to Medical College) @ Rs 10000 per Medical College in a year.= Rs.10000/-*14= Rs 1.40 lacs
4. As per GoI Lt. No. 11012/3/2010-FP, dt.10-01-17 for transportation of FP materials(Condom, OCP,ECP and PTK from PHC Drug Store to APHC) 1453 No. @ Rs 4000 per APHC =Rs 58.12 lakhs.                                                                                                                         
5. Rs 4000/year to 149 UPHC from DWH/BWH = Rs 5.96 lakhs.                                                                                                                                                  
6- 11121 HSC X Rs 2000= 222.42 lakhs
(Total Budget in Rs =  19 + 53.40 + 1.40 + 58.12 + 5.96 + 222.42 = Rs. 360.30)
No.of districts, division and state has been taken in to account for calculating the unit cost.(14 Medical College + 534 phc+1453APHC+ 149 UPHC+ 11121 HSC) =  13271 health inst. 
Grand Total .  Rs 40 Lakhs  + 360.30 Lakhs = Rs. 400.30  </v>
      </c>
      <c r="Z53" s="82"/>
      <c r="AA53" s="82"/>
      <c r="AB53" s="82"/>
      <c r="AC53" s="82"/>
      <c r="AD53" s="82"/>
      <c r="AE53" s="82"/>
      <c r="AF53" s="82"/>
      <c r="AG53" s="142">
        <f t="shared" si="4"/>
        <v>0</v>
      </c>
      <c r="AH53" s="55"/>
      <c r="AI53" s="82"/>
      <c r="AJ53" s="82"/>
      <c r="AK53" s="82"/>
      <c r="AL53" s="82"/>
      <c r="AM53" s="82"/>
      <c r="AN53" s="82"/>
      <c r="AO53" s="82"/>
      <c r="AP53" s="142">
        <f t="shared" si="5"/>
        <v>0</v>
      </c>
      <c r="AQ53" s="55"/>
      <c r="AR53" s="134"/>
      <c r="AS53" s="134"/>
      <c r="AT53" s="244"/>
      <c r="AU53" s="134"/>
      <c r="AV53" s="134"/>
    </row>
    <row r="54" spans="1:48" ht="81">
      <c r="A54" s="868"/>
      <c r="B54" s="867"/>
      <c r="C54" s="867"/>
      <c r="D54" s="141">
        <v>49</v>
      </c>
      <c r="E54" s="141" t="s">
        <v>340</v>
      </c>
      <c r="F54" s="73"/>
      <c r="G54" s="72"/>
      <c r="H54" s="113"/>
      <c r="I54" s="264"/>
      <c r="J54" s="66">
        <f t="shared" si="1"/>
        <v>0</v>
      </c>
      <c r="K54" s="72"/>
      <c r="L54" s="73"/>
      <c r="M54" s="72"/>
      <c r="N54" s="73"/>
      <c r="O54" s="73"/>
      <c r="P54" s="74">
        <f t="shared" si="2"/>
        <v>0</v>
      </c>
      <c r="Q54" s="72"/>
      <c r="R54" s="73"/>
      <c r="S54" s="72"/>
      <c r="T54" s="113"/>
      <c r="U54" s="75"/>
      <c r="V54" s="73"/>
      <c r="W54" s="72"/>
      <c r="X54" s="353">
        <f t="shared" si="0"/>
        <v>0</v>
      </c>
      <c r="Y54" s="85" t="str">
        <f t="shared" si="3"/>
        <v xml:space="preserve">      </v>
      </c>
      <c r="Z54" s="82"/>
      <c r="AA54" s="82"/>
      <c r="AB54" s="82"/>
      <c r="AC54" s="82"/>
      <c r="AD54" s="82"/>
      <c r="AE54" s="82"/>
      <c r="AF54" s="82"/>
      <c r="AG54" s="142">
        <f t="shared" si="4"/>
        <v>0</v>
      </c>
      <c r="AH54" s="55"/>
      <c r="AI54" s="82"/>
      <c r="AJ54" s="82"/>
      <c r="AK54" s="82"/>
      <c r="AL54" s="82"/>
      <c r="AM54" s="82"/>
      <c r="AN54" s="82"/>
      <c r="AO54" s="82"/>
      <c r="AP54" s="142">
        <f t="shared" si="5"/>
        <v>0</v>
      </c>
      <c r="AQ54" s="55"/>
      <c r="AR54" s="134"/>
      <c r="AS54" s="134"/>
      <c r="AT54" s="244"/>
      <c r="AU54" s="134"/>
      <c r="AV54" s="134"/>
    </row>
    <row r="55" spans="1:48" ht="409.5">
      <c r="A55" s="868"/>
      <c r="B55" s="867"/>
      <c r="C55" s="867"/>
      <c r="D55" s="141">
        <v>50</v>
      </c>
      <c r="E55" s="141" t="s">
        <v>53</v>
      </c>
      <c r="F55" s="73"/>
      <c r="G55" s="72"/>
      <c r="H55" s="113"/>
      <c r="I55" s="264"/>
      <c r="J55" s="66">
        <f t="shared" si="1"/>
        <v>0</v>
      </c>
      <c r="K55" s="72"/>
      <c r="L55" s="73">
        <v>28</v>
      </c>
      <c r="M55" s="72" t="s">
        <v>1031</v>
      </c>
      <c r="N55" s="73"/>
      <c r="O55" s="73">
        <v>16</v>
      </c>
      <c r="P55" s="74">
        <f t="shared" si="2"/>
        <v>16</v>
      </c>
      <c r="Q55" s="72" t="s">
        <v>507</v>
      </c>
      <c r="R55" s="73"/>
      <c r="S55" s="72"/>
      <c r="T55" s="113">
        <v>662.7</v>
      </c>
      <c r="U55" s="72" t="s">
        <v>1377</v>
      </c>
      <c r="V55" s="73"/>
      <c r="W55" s="72"/>
      <c r="X55" s="353">
        <f t="shared" si="0"/>
        <v>706.7</v>
      </c>
      <c r="Y55" s="85" t="str">
        <f t="shared" si="3"/>
        <v xml:space="preserve">  1. Examination table &amp; other requirements for FP service delivery room for IUCD &amp; Implant@ Rs25000/unit at 36 DH &amp; 56 SDH= Rs 23 lakhs
2. Equipment, Instrument and Furniture for skill based station  for Subdermal implant at PMCH, Patna / AIIMS, Patna  Rs- 5 Lakhs 
Total Rs. 28 Lakhs  A. 14 units of Mamu-U &amp; sister -U @ Rs 50000 for all RTC = Rs.7 Lakhs
B. 9 unit of Zoe Model @ Rs 1 lakh = Rs 9 Lakhs 
Grand Total - Rs- 16 Lakhs   A. Self Help Kit @ Rs 700/unit)  - (14 MCH + 36 DH + 56 SDH + 534 CHC) X 2 Units)  +  (1453 PHC X 1  unit (NHM) + (149 UPHC x  1 Self Help Kit  (NUHM)= 2882 Unit X Rs 700 = Rs 20.17 Lakhs  
B. FP Service (Implant, IUCD and MPA )  Corner at 36 DH &amp; 56 SDH  @ Rs. 50000/-   = Rs. 46 Lakhs
C. Recurring cost for operation of Existing 74 Sehat Kendra - 3700000  and Developing Model Sehat Kendra - 150000
Total Rs. 38.50  Lakhs   (Detailed proposal in write-up)
D. Family Planning Convergence Program: Jeevika and integration of RH and FP agenda into SHGs  in 11 districts =Rs533.02 Lacs  (Detailed proposal in write-up)
E. Involvemnet of PRI Members (Mukhiya and Sarpanch) in FP Pramotion  in 2 Districts (Kishanganj and Katihar) having worst mCPR and  Unmet Need = Rs 11.88 Lakhs  (Detailed proposal in write-up)
F. Planning &amp; M&amp;E - FP QAC meetings - (2 state level + 2 regional level X 9 RPMU + 2 district level QAC meeting X 38 district) X Rs 5000, FP Review Meetings -3 lakh at state level FP review + Rs 60000 X 9 division. Rs 13.20 Lakhs
Gand total  = Rs. 662.70  Lakhs </v>
      </c>
      <c r="Z55" s="82"/>
      <c r="AA55" s="82"/>
      <c r="AB55" s="82"/>
      <c r="AC55" s="82"/>
      <c r="AD55" s="82"/>
      <c r="AE55" s="82"/>
      <c r="AF55" s="82"/>
      <c r="AG55" s="142">
        <f t="shared" si="4"/>
        <v>0</v>
      </c>
      <c r="AH55" s="55"/>
      <c r="AI55" s="82"/>
      <c r="AJ55" s="82"/>
      <c r="AK55" s="82"/>
      <c r="AL55" s="82"/>
      <c r="AM55" s="82"/>
      <c r="AN55" s="82"/>
      <c r="AO55" s="82"/>
      <c r="AP55" s="142">
        <f t="shared" si="5"/>
        <v>0</v>
      </c>
      <c r="AQ55" s="55"/>
      <c r="AR55" s="134"/>
      <c r="AS55" s="134"/>
      <c r="AT55" s="244"/>
      <c r="AU55" s="134"/>
      <c r="AV55" s="134"/>
    </row>
    <row r="56" spans="1:48" ht="60.75">
      <c r="A56" s="868"/>
      <c r="B56" s="867"/>
      <c r="C56" s="867"/>
      <c r="D56" s="141">
        <v>51</v>
      </c>
      <c r="E56" s="141" t="s">
        <v>22</v>
      </c>
      <c r="F56" s="69"/>
      <c r="G56" s="70"/>
      <c r="H56" s="114"/>
      <c r="I56" s="266"/>
      <c r="J56" s="66">
        <f t="shared" si="1"/>
        <v>0</v>
      </c>
      <c r="K56" s="70"/>
      <c r="L56" s="69"/>
      <c r="M56" s="70"/>
      <c r="N56" s="69"/>
      <c r="O56" s="69"/>
      <c r="P56" s="74">
        <f t="shared" si="2"/>
        <v>0</v>
      </c>
      <c r="Q56" s="70"/>
      <c r="R56" s="69"/>
      <c r="S56" s="70"/>
      <c r="T56" s="114"/>
      <c r="U56" s="70"/>
      <c r="V56" s="69"/>
      <c r="W56" s="70"/>
      <c r="X56" s="354"/>
      <c r="Y56" s="152" t="str">
        <f t="shared" si="3"/>
        <v xml:space="preserve">      </v>
      </c>
      <c r="Z56" s="153"/>
      <c r="AA56" s="153"/>
      <c r="AB56" s="153"/>
      <c r="AC56" s="153"/>
      <c r="AD56" s="153"/>
      <c r="AE56" s="153"/>
      <c r="AF56" s="153"/>
      <c r="AG56" s="154"/>
      <c r="AH56" s="155"/>
      <c r="AI56" s="153"/>
      <c r="AJ56" s="153"/>
      <c r="AK56" s="153"/>
      <c r="AL56" s="153"/>
      <c r="AM56" s="153"/>
      <c r="AN56" s="153"/>
      <c r="AO56" s="153"/>
      <c r="AP56" s="154"/>
      <c r="AQ56" s="155"/>
      <c r="AR56" s="134"/>
      <c r="AS56" s="134"/>
      <c r="AT56" s="244"/>
      <c r="AU56" s="134"/>
      <c r="AV56" s="134"/>
    </row>
    <row r="57" spans="1:48" ht="409.5">
      <c r="A57" s="868"/>
      <c r="B57" s="867" t="s">
        <v>54</v>
      </c>
      <c r="C57" s="867" t="s">
        <v>55</v>
      </c>
      <c r="D57" s="141">
        <v>52</v>
      </c>
      <c r="E57" s="141" t="s">
        <v>56</v>
      </c>
      <c r="F57" s="64"/>
      <c r="G57" s="65"/>
      <c r="H57" s="113"/>
      <c r="I57" s="264"/>
      <c r="J57" s="66">
        <f t="shared" si="1"/>
        <v>0</v>
      </c>
      <c r="K57" s="65"/>
      <c r="L57" s="64"/>
      <c r="M57" s="65"/>
      <c r="N57" s="64"/>
      <c r="O57" s="68">
        <v>1624.73</v>
      </c>
      <c r="P57" s="74">
        <f t="shared" si="2"/>
        <v>1624.73</v>
      </c>
      <c r="Q57" s="65" t="s">
        <v>934</v>
      </c>
      <c r="R57" s="64">
        <v>2808.8449640553295</v>
      </c>
      <c r="S57" s="65" t="s">
        <v>935</v>
      </c>
      <c r="T57" s="113">
        <v>80.099999999999994</v>
      </c>
      <c r="U57" s="65" t="s">
        <v>936</v>
      </c>
      <c r="V57" s="64"/>
      <c r="W57" s="65"/>
      <c r="X57" s="353">
        <f t="shared" si="0"/>
        <v>4513.6749640553298</v>
      </c>
      <c r="Y57" s="85" t="str">
        <f t="shared" si="3"/>
        <v xml:space="preserve">   1. Rs 1351 lakhs for 2 prophylactic IFA syp bottles for 112.96 lakh children 6-59 month (75% target) @Rs 5.98/ bottle
2.Rs 202.2 lakhs for 52 prophylactic IFA pink tablets for 38.89 lakh 5-9 years children (47% target) @Rs 0.10/tablet
3.Rs 71.2 lakhs for 52 prophylactic IFA red tablets for 647.3 lakh WRA (37%target) @Rs 0.11/tablet Continued Activity- Procurement of Lancets and strips/cuvettes for anemia testing among 05-09 years children, 10-19 years adolescent, Pregnant Women and WRA (Non pregnant non lactating) 
1. 05-09 years children - Estimated population of 05–09 years children for FY 2026-27 are 82,75,044. In which 20,68,761 children (25% of total children) targeted for anemia testing
So, the funds required for purchasing Lancet and test Strips/cuvettesis 
20,68,761 children x Rs. 2/Lancet= Rs 41,37,522 + 
20,68,761 children x Rs. 7.2/Test strips= Rs. 1,48,95,079
Total= Rs. 1,90,32,601
2. 10-19 years adolescent - 89,31,586 Adolescents (10-19 years) are targeted for anemia testing based on UDISE data
So, the funds required for purchasing Lancet and test Strips/cuvettes is 
89,31,586 10-19 years adolescent in schools x @ 2 Rs. /Lancets = 1,78,63,172
89,31,586 test Strips/cuvettes for 10-19 years adolescent in schools x @ 7.2 Rs. per Strips/cuvettes= Rs. 6,43,07,419  
Total= Rs. 8,21,70,591
3. Pregnant Women – Estimated 37,37,906 Pregnant women for FY 2026-27 based on ELA
So, the funds required for purchasing Lancet and test Strips/cuvettes is 
1,86,89,529 Lancets required for five times testing of anemia among pregnant women during their pregnancy period. Total cost will be Rs. 3,73,79,058 @ 2 Rs. /Lancets
1,86,89,529 test Strips/cuvettes required for five times testing of anemia among pregnant women during their pregnancy period. Total cost will be Rs. 13,45,64,609 @ 7.2 Rs. per Strips/cuvettes
Total= Rs. 17,19,43,667
4. WRA (Non pregnant non lactating) - Estimated population of WRA for FY 2026-27 are 33,64,190. In which 8,41,047 WRA (25% of total WRA) targeted for anemia testing
So, the funds required for purchasing Lancet and test Strips/cuvettes is 
8,41,047 WRA x Rs. 2/Lancet= Rs. 16,82,095 + 
8,41,047 WRA x Rs. 7.2/Test strips= Rs. 60,55,542
Total= Rs. 77,37,637
So, Total fund required for all age groups
Rs. 1,90,32,601+8,21,70,591+17,19,43,667+77,37,637= 28,08,84,496 Continued Activity: Rs 80.10 lakhs for block level T3 camps for 534 block (3 camps per block) @ Rs 5000/camp </v>
      </c>
      <c r="Z57" s="82"/>
      <c r="AA57" s="82"/>
      <c r="AB57" s="82"/>
      <c r="AC57" s="82"/>
      <c r="AD57" s="82"/>
      <c r="AE57" s="82"/>
      <c r="AF57" s="82"/>
      <c r="AG57" s="142">
        <f t="shared" si="4"/>
        <v>0</v>
      </c>
      <c r="AH57" s="55"/>
      <c r="AI57" s="82"/>
      <c r="AJ57" s="82"/>
      <c r="AK57" s="82"/>
      <c r="AL57" s="82"/>
      <c r="AM57" s="82"/>
      <c r="AN57" s="82"/>
      <c r="AO57" s="82"/>
      <c r="AP57" s="142">
        <f t="shared" si="5"/>
        <v>0</v>
      </c>
      <c r="AQ57" s="55"/>
      <c r="AR57" s="134"/>
      <c r="AS57" s="134"/>
      <c r="AT57" s="244"/>
      <c r="AU57" s="134"/>
      <c r="AV57" s="134"/>
    </row>
    <row r="58" spans="1:48" ht="141.75">
      <c r="A58" s="868"/>
      <c r="B58" s="867"/>
      <c r="C58" s="867"/>
      <c r="D58" s="141">
        <v>53</v>
      </c>
      <c r="E58" s="141" t="s">
        <v>57</v>
      </c>
      <c r="F58" s="64"/>
      <c r="G58" s="65"/>
      <c r="H58" s="113"/>
      <c r="I58" s="264"/>
      <c r="J58" s="66">
        <v>0</v>
      </c>
      <c r="K58" s="65"/>
      <c r="L58" s="64"/>
      <c r="M58" s="65"/>
      <c r="N58" s="64"/>
      <c r="O58" s="71"/>
      <c r="P58" s="74">
        <v>1208.8399999999999</v>
      </c>
      <c r="Q58" s="65" t="s">
        <v>1446</v>
      </c>
      <c r="R58" s="64"/>
      <c r="S58" s="65"/>
      <c r="T58" s="113"/>
      <c r="U58" s="65"/>
      <c r="V58" s="64"/>
      <c r="W58" s="65"/>
      <c r="X58" s="353">
        <f t="shared" si="0"/>
        <v>1208.8399999999999</v>
      </c>
      <c r="Y58" s="85" t="str">
        <f t="shared" si="3"/>
        <v xml:space="preserve">   A budget of Rs. 1208.84 lakhs is proposed for procurement of 105116468 Albendazole tablets for two rounds under the National Deworming Day (NDD) programme at the rate of Rs. 1.15 per tablet, to cover 5,25,58,234 children aged 1–19 years..
   </v>
      </c>
      <c r="Z58" s="82"/>
      <c r="AA58" s="82"/>
      <c r="AB58" s="82"/>
      <c r="AC58" s="82"/>
      <c r="AD58" s="82"/>
      <c r="AE58" s="82"/>
      <c r="AF58" s="82"/>
      <c r="AG58" s="142">
        <f t="shared" si="4"/>
        <v>0</v>
      </c>
      <c r="AH58" s="55"/>
      <c r="AI58" s="82"/>
      <c r="AJ58" s="82"/>
      <c r="AK58" s="82"/>
      <c r="AL58" s="82"/>
      <c r="AM58" s="82"/>
      <c r="AN58" s="82"/>
      <c r="AO58" s="82"/>
      <c r="AP58" s="142">
        <f t="shared" si="5"/>
        <v>0</v>
      </c>
      <c r="AQ58" s="55"/>
      <c r="AR58" s="134"/>
      <c r="AS58" s="134"/>
      <c r="AT58" s="244"/>
      <c r="AU58" s="134"/>
      <c r="AV58" s="134"/>
    </row>
    <row r="59" spans="1:48" ht="121.5">
      <c r="A59" s="868"/>
      <c r="B59" s="867"/>
      <c r="C59" s="867"/>
      <c r="D59" s="141">
        <v>54</v>
      </c>
      <c r="E59" s="141" t="s">
        <v>58</v>
      </c>
      <c r="F59" s="64"/>
      <c r="G59" s="65"/>
      <c r="H59" s="113"/>
      <c r="I59" s="264"/>
      <c r="J59" s="66">
        <v>0</v>
      </c>
      <c r="K59" s="65"/>
      <c r="L59" s="64"/>
      <c r="M59" s="65"/>
      <c r="N59" s="64"/>
      <c r="O59" s="64"/>
      <c r="P59" s="74">
        <v>0</v>
      </c>
      <c r="Q59" s="65"/>
      <c r="R59" s="64"/>
      <c r="S59" s="65"/>
      <c r="T59" s="115">
        <v>340.8</v>
      </c>
      <c r="U59" s="65" t="s">
        <v>1416</v>
      </c>
      <c r="V59" s="64"/>
      <c r="W59" s="65"/>
      <c r="X59" s="353">
        <f t="shared" si="0"/>
        <v>340.8</v>
      </c>
      <c r="Y59" s="85" t="str">
        <f t="shared" si="3"/>
        <v xml:space="preserve">     Budget is being proposed for operational cost of 38 NRCs(20 beded)@13.80 lakh per NRC per annum = 38*8.4 = 319.20 lakh and 3 NRCs(10 beded at MCH) @6.90 lakh per NRC = 3*4.20 = 12.6 lakh. 9 lakh proposed for Printing of formats, Register , Cards etc.= Total Budget= 340.8 lakhs
 </v>
      </c>
      <c r="Z59" s="82"/>
      <c r="AA59" s="82"/>
      <c r="AB59" s="82"/>
      <c r="AC59" s="82"/>
      <c r="AD59" s="82"/>
      <c r="AE59" s="82"/>
      <c r="AF59" s="82"/>
      <c r="AG59" s="142">
        <f t="shared" si="4"/>
        <v>0</v>
      </c>
      <c r="AH59" s="55"/>
      <c r="AI59" s="82"/>
      <c r="AJ59" s="82"/>
      <c r="AK59" s="82"/>
      <c r="AL59" s="82"/>
      <c r="AM59" s="82"/>
      <c r="AN59" s="82"/>
      <c r="AO59" s="82"/>
      <c r="AP59" s="142">
        <f t="shared" si="5"/>
        <v>0</v>
      </c>
      <c r="AQ59" s="55"/>
      <c r="AR59" s="134"/>
      <c r="AS59" s="134"/>
      <c r="AT59" s="244"/>
      <c r="AU59" s="134"/>
      <c r="AV59" s="134"/>
    </row>
    <row r="60" spans="1:48" ht="186" customHeight="1">
      <c r="A60" s="868"/>
      <c r="B60" s="867"/>
      <c r="C60" s="867"/>
      <c r="D60" s="233">
        <v>55</v>
      </c>
      <c r="E60" s="233" t="s">
        <v>59</v>
      </c>
      <c r="F60" s="64"/>
      <c r="G60" s="65"/>
      <c r="H60" s="113"/>
      <c r="I60" s="264"/>
      <c r="J60" s="66">
        <f t="shared" si="1"/>
        <v>0</v>
      </c>
      <c r="K60" s="65"/>
      <c r="L60" s="64"/>
      <c r="M60" s="65"/>
      <c r="N60" s="64"/>
      <c r="O60" s="68">
        <v>307.2</v>
      </c>
      <c r="P60" s="74">
        <f t="shared" si="2"/>
        <v>307.2</v>
      </c>
      <c r="Q60" s="65" t="s">
        <v>895</v>
      </c>
      <c r="R60" s="64"/>
      <c r="S60" s="65"/>
      <c r="T60" s="113"/>
      <c r="U60" s="65"/>
      <c r="V60" s="64"/>
      <c r="W60" s="65"/>
      <c r="X60" s="353">
        <f t="shared" si="0"/>
        <v>307.2</v>
      </c>
      <c r="Y60" s="85" t="str">
        <f t="shared" si="3"/>
        <v xml:space="preserve">   Budget for procurement done by State
No. of Beneficiaries : 3386198 X 9 dosages 
Calculation of Bottle : 100 ml Bottle covers 50 benefeciaries
No. of Bottle required : (3386198X5)/50 = 338620 + 2713 =  bottles e.g 341333 bottlesApprox rate is Rs. 90/- per bottle
=341333 X 90 = 307,19,970/-   </v>
      </c>
      <c r="Z60" s="82"/>
      <c r="AA60" s="82"/>
      <c r="AB60" s="82"/>
      <c r="AC60" s="82"/>
      <c r="AD60" s="82"/>
      <c r="AE60" s="82"/>
      <c r="AF60" s="82"/>
      <c r="AG60" s="142">
        <f t="shared" si="4"/>
        <v>0</v>
      </c>
      <c r="AH60" s="55"/>
      <c r="AI60" s="82"/>
      <c r="AJ60" s="82"/>
      <c r="AK60" s="82"/>
      <c r="AL60" s="82"/>
      <c r="AM60" s="82"/>
      <c r="AN60" s="82"/>
      <c r="AO60" s="82"/>
      <c r="AP60" s="142">
        <f t="shared" si="5"/>
        <v>0</v>
      </c>
      <c r="AQ60" s="55"/>
      <c r="AR60" s="232"/>
      <c r="AS60" s="232"/>
      <c r="AT60" s="244"/>
      <c r="AU60" s="232"/>
      <c r="AV60" s="232"/>
    </row>
    <row r="61" spans="1:48" s="134" customFormat="1" ht="60.75">
      <c r="A61" s="868"/>
      <c r="B61" s="867"/>
      <c r="C61" s="867"/>
      <c r="D61" s="141">
        <v>56</v>
      </c>
      <c r="E61" s="141" t="s">
        <v>60</v>
      </c>
      <c r="F61" s="64"/>
      <c r="G61" s="65"/>
      <c r="H61" s="113"/>
      <c r="I61" s="267"/>
      <c r="J61" s="66">
        <f t="shared" si="1"/>
        <v>0</v>
      </c>
      <c r="K61" s="65"/>
      <c r="L61" s="64"/>
      <c r="M61" s="65"/>
      <c r="N61" s="64"/>
      <c r="O61" s="64"/>
      <c r="P61" s="74">
        <f t="shared" si="2"/>
        <v>0</v>
      </c>
      <c r="Q61" s="65"/>
      <c r="R61" s="64"/>
      <c r="S61" s="65"/>
      <c r="T61" s="113"/>
      <c r="U61" s="65"/>
      <c r="V61" s="64"/>
      <c r="W61" s="65"/>
      <c r="X61" s="353">
        <f t="shared" si="0"/>
        <v>0</v>
      </c>
      <c r="Y61" s="85" t="str">
        <f t="shared" si="3"/>
        <v xml:space="preserve">      </v>
      </c>
      <c r="Z61" s="82"/>
      <c r="AA61" s="82"/>
      <c r="AB61" s="82"/>
      <c r="AC61" s="82"/>
      <c r="AD61" s="82"/>
      <c r="AE61" s="82"/>
      <c r="AF61" s="82"/>
      <c r="AG61" s="142">
        <f t="shared" si="4"/>
        <v>0</v>
      </c>
      <c r="AH61" s="55"/>
      <c r="AI61" s="82"/>
      <c r="AJ61" s="82"/>
      <c r="AK61" s="82"/>
      <c r="AL61" s="82"/>
      <c r="AM61" s="82"/>
      <c r="AN61" s="82"/>
      <c r="AO61" s="82"/>
      <c r="AP61" s="142">
        <f t="shared" si="5"/>
        <v>0</v>
      </c>
      <c r="AQ61" s="55"/>
      <c r="AT61" s="244"/>
    </row>
    <row r="62" spans="1:48" s="134" customFormat="1" ht="111" customHeight="1">
      <c r="A62" s="868"/>
      <c r="B62" s="867"/>
      <c r="C62" s="867"/>
      <c r="D62" s="141">
        <v>57</v>
      </c>
      <c r="E62" s="141" t="s">
        <v>61</v>
      </c>
      <c r="F62" s="64"/>
      <c r="G62" s="65"/>
      <c r="H62" s="113"/>
      <c r="I62" s="268">
        <v>1</v>
      </c>
      <c r="J62" s="66">
        <f t="shared" si="1"/>
        <v>1</v>
      </c>
      <c r="K62" s="65" t="s">
        <v>850</v>
      </c>
      <c r="L62" s="64">
        <v>11.89</v>
      </c>
      <c r="M62" s="65" t="s">
        <v>943</v>
      </c>
      <c r="N62" s="64"/>
      <c r="O62" s="64"/>
      <c r="P62" s="74">
        <f t="shared" si="2"/>
        <v>0</v>
      </c>
      <c r="Q62" s="65"/>
      <c r="R62" s="64"/>
      <c r="S62" s="65"/>
      <c r="T62" s="115">
        <v>4.4400000000000004</v>
      </c>
      <c r="U62" s="65" t="s">
        <v>1329</v>
      </c>
      <c r="V62" s="64"/>
      <c r="W62" s="65"/>
      <c r="X62" s="353">
        <f t="shared" si="0"/>
        <v>17.330000000000002</v>
      </c>
      <c r="Y62" s="85" t="str">
        <f t="shared" si="3"/>
        <v xml:space="preserve"> Budget prposed for Estalishment of LMU at SNCU Gaya @1 lakh per SNCU = 1 lakh Budget proposed Rs. 11.89 lakh for procurement of LMU equipments for MNCU Gaya.
   Budget is being proposed for Operational cost  @ 1.11 lakh LMU for 4 LMU
 </v>
      </c>
      <c r="Z62" s="82"/>
      <c r="AA62" s="82"/>
      <c r="AB62" s="82"/>
      <c r="AC62" s="82"/>
      <c r="AD62" s="82"/>
      <c r="AE62" s="82"/>
      <c r="AF62" s="82"/>
      <c r="AG62" s="142">
        <f t="shared" si="4"/>
        <v>0</v>
      </c>
      <c r="AH62" s="55"/>
      <c r="AI62" s="82"/>
      <c r="AJ62" s="82"/>
      <c r="AK62" s="82"/>
      <c r="AL62" s="82"/>
      <c r="AM62" s="82"/>
      <c r="AN62" s="82"/>
      <c r="AO62" s="82"/>
      <c r="AP62" s="142">
        <f t="shared" si="5"/>
        <v>0</v>
      </c>
      <c r="AQ62" s="55"/>
      <c r="AT62" s="244"/>
    </row>
    <row r="63" spans="1:48" s="134" customFormat="1" ht="60.75">
      <c r="A63" s="868"/>
      <c r="B63" s="867"/>
      <c r="C63" s="867"/>
      <c r="D63" s="141">
        <v>58</v>
      </c>
      <c r="E63" s="141" t="s">
        <v>62</v>
      </c>
      <c r="F63" s="64"/>
      <c r="G63" s="65"/>
      <c r="H63" s="113"/>
      <c r="I63" s="264"/>
      <c r="J63" s="66">
        <f t="shared" si="1"/>
        <v>0</v>
      </c>
      <c r="K63" s="65"/>
      <c r="L63" s="64"/>
      <c r="M63" s="65"/>
      <c r="N63" s="64"/>
      <c r="O63" s="71"/>
      <c r="P63" s="74">
        <f t="shared" si="2"/>
        <v>0</v>
      </c>
      <c r="Q63" s="65"/>
      <c r="R63" s="64"/>
      <c r="S63" s="65"/>
      <c r="T63" s="115"/>
      <c r="U63" s="65"/>
      <c r="V63" s="64"/>
      <c r="W63" s="65"/>
      <c r="X63" s="353">
        <f t="shared" si="0"/>
        <v>0</v>
      </c>
      <c r="Y63" s="85" t="str">
        <f t="shared" si="3"/>
        <v xml:space="preserve">      </v>
      </c>
      <c r="Z63" s="82"/>
      <c r="AA63" s="82"/>
      <c r="AB63" s="82"/>
      <c r="AC63" s="82"/>
      <c r="AD63" s="82"/>
      <c r="AE63" s="82"/>
      <c r="AF63" s="82"/>
      <c r="AG63" s="142">
        <f t="shared" si="4"/>
        <v>0</v>
      </c>
      <c r="AH63" s="55"/>
      <c r="AI63" s="82"/>
      <c r="AJ63" s="82"/>
      <c r="AK63" s="82"/>
      <c r="AL63" s="82"/>
      <c r="AM63" s="82"/>
      <c r="AN63" s="82"/>
      <c r="AO63" s="82"/>
      <c r="AP63" s="142">
        <f t="shared" si="5"/>
        <v>0</v>
      </c>
      <c r="AQ63" s="55"/>
      <c r="AT63" s="244"/>
    </row>
    <row r="64" spans="1:48" ht="40.5">
      <c r="A64" s="868"/>
      <c r="B64" s="867"/>
      <c r="C64" s="867"/>
      <c r="D64" s="141">
        <v>59</v>
      </c>
      <c r="E64" s="141" t="s">
        <v>63</v>
      </c>
      <c r="F64" s="64"/>
      <c r="G64" s="65"/>
      <c r="H64" s="113"/>
      <c r="I64" s="264"/>
      <c r="J64" s="66">
        <f t="shared" si="1"/>
        <v>0</v>
      </c>
      <c r="K64" s="65"/>
      <c r="L64" s="64"/>
      <c r="M64" s="65"/>
      <c r="N64" s="64"/>
      <c r="O64" s="64"/>
      <c r="P64" s="74">
        <f t="shared" si="2"/>
        <v>0</v>
      </c>
      <c r="Q64" s="65"/>
      <c r="R64" s="64"/>
      <c r="S64" s="65"/>
      <c r="T64" s="113"/>
      <c r="U64" s="65"/>
      <c r="V64" s="64"/>
      <c r="W64" s="65"/>
      <c r="X64" s="353">
        <f t="shared" si="0"/>
        <v>0</v>
      </c>
      <c r="Y64" s="85" t="str">
        <f t="shared" si="3"/>
        <v xml:space="preserve">      </v>
      </c>
      <c r="Z64" s="82"/>
      <c r="AA64" s="82"/>
      <c r="AB64" s="82"/>
      <c r="AC64" s="82"/>
      <c r="AD64" s="82"/>
      <c r="AE64" s="82"/>
      <c r="AF64" s="82"/>
      <c r="AG64" s="142">
        <f t="shared" si="4"/>
        <v>0</v>
      </c>
      <c r="AH64" s="55"/>
      <c r="AI64" s="82"/>
      <c r="AJ64" s="82"/>
      <c r="AK64" s="82"/>
      <c r="AL64" s="82"/>
      <c r="AM64" s="82"/>
      <c r="AN64" s="82"/>
      <c r="AO64" s="82"/>
      <c r="AP64" s="142">
        <f t="shared" si="5"/>
        <v>0</v>
      </c>
      <c r="AQ64" s="55"/>
      <c r="AR64" s="134"/>
      <c r="AS64" s="134"/>
      <c r="AT64" s="244"/>
      <c r="AU64" s="134"/>
      <c r="AV64" s="134"/>
    </row>
    <row r="65" spans="1:48" ht="40.5">
      <c r="A65" s="868"/>
      <c r="B65" s="867"/>
      <c r="C65" s="867"/>
      <c r="D65" s="141">
        <v>60</v>
      </c>
      <c r="E65" s="141" t="s">
        <v>64</v>
      </c>
      <c r="F65" s="64"/>
      <c r="G65" s="65"/>
      <c r="H65" s="113"/>
      <c r="I65" s="264"/>
      <c r="J65" s="66">
        <f t="shared" si="1"/>
        <v>0</v>
      </c>
      <c r="K65" s="65"/>
      <c r="L65" s="64"/>
      <c r="M65" s="65"/>
      <c r="N65" s="64"/>
      <c r="O65" s="64"/>
      <c r="P65" s="74">
        <f t="shared" si="2"/>
        <v>0</v>
      </c>
      <c r="Q65" s="65"/>
      <c r="R65" s="64"/>
      <c r="S65" s="65"/>
      <c r="T65" s="113"/>
      <c r="U65" s="65"/>
      <c r="V65" s="64"/>
      <c r="W65" s="65"/>
      <c r="X65" s="353">
        <f t="shared" si="0"/>
        <v>0</v>
      </c>
      <c r="Y65" s="85" t="str">
        <f t="shared" si="3"/>
        <v xml:space="preserve">      </v>
      </c>
      <c r="Z65" s="82"/>
      <c r="AA65" s="82"/>
      <c r="AB65" s="82"/>
      <c r="AC65" s="82"/>
      <c r="AD65" s="82"/>
      <c r="AE65" s="82"/>
      <c r="AF65" s="82"/>
      <c r="AG65" s="142">
        <f t="shared" si="4"/>
        <v>0</v>
      </c>
      <c r="AH65" s="55"/>
      <c r="AI65" s="82"/>
      <c r="AJ65" s="82"/>
      <c r="AK65" s="82"/>
      <c r="AL65" s="82"/>
      <c r="AM65" s="82"/>
      <c r="AN65" s="82"/>
      <c r="AO65" s="82"/>
      <c r="AP65" s="142">
        <f t="shared" si="5"/>
        <v>0</v>
      </c>
      <c r="AQ65" s="55"/>
      <c r="AR65" s="134"/>
      <c r="AS65" s="134"/>
      <c r="AT65" s="244"/>
      <c r="AU65" s="134"/>
      <c r="AV65" s="134"/>
    </row>
    <row r="66" spans="1:48" ht="60.75">
      <c r="A66" s="868"/>
      <c r="B66" s="867"/>
      <c r="C66" s="867"/>
      <c r="D66" s="141">
        <v>61</v>
      </c>
      <c r="E66" s="141" t="s">
        <v>22</v>
      </c>
      <c r="F66" s="69"/>
      <c r="G66" s="70"/>
      <c r="H66" s="114"/>
      <c r="I66" s="266"/>
      <c r="J66" s="66">
        <f t="shared" si="1"/>
        <v>0</v>
      </c>
      <c r="K66" s="70"/>
      <c r="L66" s="69"/>
      <c r="M66" s="70"/>
      <c r="N66" s="69"/>
      <c r="O66" s="69"/>
      <c r="P66" s="74">
        <f t="shared" si="2"/>
        <v>0</v>
      </c>
      <c r="Q66" s="70"/>
      <c r="R66" s="69"/>
      <c r="S66" s="70"/>
      <c r="T66" s="114"/>
      <c r="U66" s="70"/>
      <c r="V66" s="69"/>
      <c r="W66" s="70"/>
      <c r="X66" s="354"/>
      <c r="Y66" s="152" t="str">
        <f t="shared" si="3"/>
        <v xml:space="preserve">      </v>
      </c>
      <c r="Z66" s="153"/>
      <c r="AA66" s="153"/>
      <c r="AB66" s="153"/>
      <c r="AC66" s="153"/>
      <c r="AD66" s="153"/>
      <c r="AE66" s="153"/>
      <c r="AF66" s="153"/>
      <c r="AG66" s="154"/>
      <c r="AH66" s="155"/>
      <c r="AI66" s="153"/>
      <c r="AJ66" s="153"/>
      <c r="AK66" s="153"/>
      <c r="AL66" s="153"/>
      <c r="AM66" s="153"/>
      <c r="AN66" s="153"/>
      <c r="AO66" s="153"/>
      <c r="AP66" s="154"/>
      <c r="AQ66" s="155"/>
      <c r="AR66" s="134"/>
      <c r="AS66" s="134"/>
      <c r="AT66" s="244"/>
      <c r="AU66" s="134"/>
      <c r="AV66" s="134"/>
    </row>
    <row r="67" spans="1:48" ht="141.75">
      <c r="A67" s="868"/>
      <c r="B67" s="141" t="s">
        <v>65</v>
      </c>
      <c r="C67" s="156" t="s">
        <v>66</v>
      </c>
      <c r="D67" s="141">
        <v>62</v>
      </c>
      <c r="E67" s="141" t="s">
        <v>67</v>
      </c>
      <c r="F67" s="76"/>
      <c r="G67" s="77"/>
      <c r="H67" s="116"/>
      <c r="I67" s="269"/>
      <c r="J67" s="66">
        <f t="shared" si="1"/>
        <v>0</v>
      </c>
      <c r="K67" s="77"/>
      <c r="L67" s="76"/>
      <c r="M67" s="77"/>
      <c r="N67" s="76"/>
      <c r="O67" s="76"/>
      <c r="P67" s="74">
        <f t="shared" si="2"/>
        <v>0</v>
      </c>
      <c r="Q67" s="77"/>
      <c r="R67" s="76"/>
      <c r="S67" s="77"/>
      <c r="T67" s="116">
        <v>1</v>
      </c>
      <c r="U67" s="78" t="s">
        <v>1330</v>
      </c>
      <c r="V67" s="76">
        <v>4</v>
      </c>
      <c r="W67" s="78" t="s">
        <v>796</v>
      </c>
      <c r="X67" s="353">
        <f t="shared" si="0"/>
        <v>5</v>
      </c>
      <c r="Y67" s="85" t="str">
        <f t="shared" si="3"/>
        <v xml:space="preserve">     Continued Activity: 
Management of IDD Monitoring Lab  Total Cost =1 Lakh
  Continued Activity                                                                                                                           
IDD survey in 8 selected districts @ Rs 0.50 lakh/District through PMCH, Patna /other Medical College Hospitals. (8*0.5)= 4 lakhs</v>
      </c>
      <c r="Z67" s="82"/>
      <c r="AA67" s="82"/>
      <c r="AB67" s="82"/>
      <c r="AC67" s="82"/>
      <c r="AD67" s="82"/>
      <c r="AE67" s="82"/>
      <c r="AF67" s="82"/>
      <c r="AG67" s="142">
        <f t="shared" si="4"/>
        <v>0</v>
      </c>
      <c r="AH67" s="55"/>
      <c r="AI67" s="82"/>
      <c r="AJ67" s="82"/>
      <c r="AK67" s="82"/>
      <c r="AL67" s="82"/>
      <c r="AM67" s="82"/>
      <c r="AN67" s="82"/>
      <c r="AO67" s="82"/>
      <c r="AP67" s="142">
        <f t="shared" si="5"/>
        <v>0</v>
      </c>
      <c r="AQ67" s="55"/>
      <c r="AR67" s="134"/>
      <c r="AS67" s="134"/>
      <c r="AT67" s="244"/>
      <c r="AU67" s="134"/>
      <c r="AV67" s="134"/>
    </row>
    <row r="68" spans="1:48" ht="31.5" customHeight="1">
      <c r="A68" s="868"/>
      <c r="B68" s="870" t="s">
        <v>68</v>
      </c>
      <c r="C68" s="870"/>
      <c r="D68" s="870"/>
      <c r="E68" s="158"/>
      <c r="F68" s="79">
        <f>SUM(F6:F67)</f>
        <v>39810.149989999998</v>
      </c>
      <c r="G68" s="79"/>
      <c r="H68" s="117">
        <f>SUM(H6:H67)</f>
        <v>200</v>
      </c>
      <c r="I68" s="270">
        <f>SUM(I6:I67)</f>
        <v>1771.32</v>
      </c>
      <c r="J68" s="117">
        <f>SUM(J6:J67)</f>
        <v>1971.32</v>
      </c>
      <c r="K68" s="79"/>
      <c r="L68" s="79">
        <f t="shared" ref="L68:V68" si="6">SUM(L6:L67)</f>
        <v>6968.55</v>
      </c>
      <c r="M68" s="79"/>
      <c r="N68" s="79">
        <f>SUM(N6:N67)</f>
        <v>0</v>
      </c>
      <c r="O68" s="79">
        <f>SUM(O6:O67)</f>
        <v>9936.9700000000012</v>
      </c>
      <c r="P68" s="79">
        <f>SUM(P6:P67)</f>
        <v>11145.810000000001</v>
      </c>
      <c r="Q68" s="79"/>
      <c r="R68" s="79">
        <f t="shared" si="6"/>
        <v>2963.2389640553292</v>
      </c>
      <c r="S68" s="79"/>
      <c r="T68" s="117">
        <f t="shared" si="6"/>
        <v>41513.184410000009</v>
      </c>
      <c r="U68" s="79"/>
      <c r="V68" s="79">
        <f t="shared" si="6"/>
        <v>142.86000000000001</v>
      </c>
      <c r="W68" s="79"/>
      <c r="X68" s="359">
        <f>SUM(X6:X67)</f>
        <v>104515.11336405532</v>
      </c>
      <c r="Y68" s="159" t="str">
        <f t="shared" si="3"/>
        <v xml:space="preserve">      </v>
      </c>
      <c r="Z68" s="79">
        <f t="shared" ref="Z68:AO68" si="7">SUM(Z6:Z67)</f>
        <v>0</v>
      </c>
      <c r="AA68" s="79">
        <f t="shared" si="7"/>
        <v>0</v>
      </c>
      <c r="AB68" s="79">
        <f t="shared" si="7"/>
        <v>0</v>
      </c>
      <c r="AC68" s="79">
        <f t="shared" si="7"/>
        <v>0</v>
      </c>
      <c r="AD68" s="79">
        <f t="shared" si="7"/>
        <v>0</v>
      </c>
      <c r="AE68" s="79">
        <f t="shared" si="7"/>
        <v>0</v>
      </c>
      <c r="AF68" s="79">
        <f t="shared" si="7"/>
        <v>0</v>
      </c>
      <c r="AG68" s="79">
        <f>SUM(AG6:AG67)</f>
        <v>0</v>
      </c>
      <c r="AH68" s="160"/>
      <c r="AI68" s="79">
        <f t="shared" si="7"/>
        <v>0</v>
      </c>
      <c r="AJ68" s="79">
        <f t="shared" si="7"/>
        <v>0</v>
      </c>
      <c r="AK68" s="79">
        <f t="shared" si="7"/>
        <v>0</v>
      </c>
      <c r="AL68" s="79">
        <f t="shared" si="7"/>
        <v>0</v>
      </c>
      <c r="AM68" s="79">
        <f t="shared" si="7"/>
        <v>0</v>
      </c>
      <c r="AN68" s="79">
        <f t="shared" si="7"/>
        <v>0</v>
      </c>
      <c r="AO68" s="79">
        <f t="shared" si="7"/>
        <v>0</v>
      </c>
      <c r="AP68" s="79">
        <f>SUM(AP6:AP67)</f>
        <v>0</v>
      </c>
      <c r="AQ68" s="160"/>
      <c r="AR68" s="134"/>
      <c r="AS68" s="134"/>
      <c r="AT68" s="244"/>
      <c r="AU68" s="134"/>
      <c r="AV68" s="134"/>
    </row>
    <row r="69" spans="1:48" ht="303.75" customHeight="1">
      <c r="A69" s="868" t="s">
        <v>69</v>
      </c>
      <c r="B69" s="141" t="s">
        <v>70</v>
      </c>
      <c r="C69" s="141" t="s">
        <v>71</v>
      </c>
      <c r="D69" s="141">
        <v>63</v>
      </c>
      <c r="E69" s="141" t="s">
        <v>72</v>
      </c>
      <c r="F69" s="64"/>
      <c r="G69" s="65"/>
      <c r="H69" s="113"/>
      <c r="I69" s="264"/>
      <c r="J69" s="66">
        <f t="shared" si="1"/>
        <v>0</v>
      </c>
      <c r="K69" s="65"/>
      <c r="L69" s="64"/>
      <c r="M69" s="65"/>
      <c r="N69" s="64"/>
      <c r="O69" s="64"/>
      <c r="P69" s="74">
        <f t="shared" si="2"/>
        <v>0</v>
      </c>
      <c r="Q69" s="65"/>
      <c r="R69" s="295">
        <v>43</v>
      </c>
      <c r="S69" s="296" t="s">
        <v>604</v>
      </c>
      <c r="T69" s="297">
        <v>33.729999999999997</v>
      </c>
      <c r="U69" s="78" t="s">
        <v>968</v>
      </c>
      <c r="V69" s="78">
        <v>81.599999999999994</v>
      </c>
      <c r="W69" s="78" t="s">
        <v>1328</v>
      </c>
      <c r="X69" s="353">
        <f t="shared" ref="X69:X91" si="8">F69+J69+L69+P69+R69+T69+V69</f>
        <v>158.32999999999998</v>
      </c>
      <c r="Y69" s="85" t="str">
        <f t="shared" si="3"/>
        <v xml:space="preserve">    Fund proposed for Lab strengthening in 10 Referral Labs @Rs 3.5 Lakhs/Referral Lab &amp; @4 Lakh each for 2 DPHL  33.73 Lakh proposed for Operational Cost for VPD Surveillance (Stool kit for AFP, Measles, Rubella, Diphtheria, Pertussis and Neonatal Tetanus kit).  Initially fund was proposed by RI Cell for VPD Surveillance. Due to transitioning to IDSP, 81.6 Lakh fund is proposed for workshop at State, Regional &amp; District level  to streamline VPD surveillance activities</v>
      </c>
      <c r="Z69" s="82"/>
      <c r="AA69" s="82"/>
      <c r="AB69" s="82"/>
      <c r="AC69" s="82"/>
      <c r="AD69" s="82"/>
      <c r="AE69" s="82"/>
      <c r="AF69" s="82"/>
      <c r="AG69" s="142">
        <f t="shared" si="4"/>
        <v>0</v>
      </c>
      <c r="AH69" s="55"/>
      <c r="AI69" s="82"/>
      <c r="AJ69" s="82"/>
      <c r="AK69" s="82"/>
      <c r="AL69" s="82"/>
      <c r="AM69" s="82"/>
      <c r="AN69" s="82"/>
      <c r="AO69" s="82"/>
      <c r="AP69" s="142">
        <f t="shared" si="5"/>
        <v>0</v>
      </c>
      <c r="AQ69" s="55"/>
      <c r="AR69" s="134"/>
      <c r="AS69" s="134"/>
      <c r="AT69" s="244"/>
      <c r="AU69" s="134"/>
      <c r="AV69" s="134"/>
    </row>
    <row r="70" spans="1:48" ht="409.5">
      <c r="A70" s="868"/>
      <c r="B70" s="867" t="s">
        <v>73</v>
      </c>
      <c r="C70" s="867" t="s">
        <v>74</v>
      </c>
      <c r="D70" s="141">
        <v>64</v>
      </c>
      <c r="E70" s="141" t="s">
        <v>75</v>
      </c>
      <c r="F70" s="73">
        <v>0</v>
      </c>
      <c r="G70" s="72"/>
      <c r="H70" s="113"/>
      <c r="I70" s="264"/>
      <c r="J70" s="66">
        <f t="shared" si="1"/>
        <v>0</v>
      </c>
      <c r="K70" s="72"/>
      <c r="L70" s="73">
        <v>21</v>
      </c>
      <c r="M70" s="72" t="s">
        <v>912</v>
      </c>
      <c r="N70" s="73">
        <v>0</v>
      </c>
      <c r="O70" s="258">
        <v>351.74</v>
      </c>
      <c r="P70" s="74">
        <f t="shared" si="2"/>
        <v>351.74</v>
      </c>
      <c r="Q70" s="72" t="s">
        <v>913</v>
      </c>
      <c r="R70" s="73">
        <v>45.3</v>
      </c>
      <c r="S70" s="72" t="s">
        <v>914</v>
      </c>
      <c r="T70" s="113"/>
      <c r="U70" s="72"/>
      <c r="V70" s="73"/>
      <c r="W70" s="72"/>
      <c r="X70" s="353">
        <f t="shared" si="8"/>
        <v>418.04</v>
      </c>
      <c r="Y70" s="85" t="str">
        <f t="shared" si="3"/>
        <v xml:space="preserve">  (i) purchase of 60 compression pump for malaria IRS in 7 Endemic Malaria districts @ 25000 x 60 - 15.00 lakh
(ii) Purchase of 3 Entomological Micorscope @ 2.00 lakh/microscope
       3 x 2 lakh = 6 lakh 
 (i) For two round of  Malaria IRS (Including Focal Spray) in 2026, Requirement of Synthethic Pyrathroid (Aplhacypermethrin 5% WDP) - , in which Total Population covered -3,00,000/round x 2 = 6,00,000 popluation and 600000 population for Focal spray
 Total Insecticide Required = 12 MT/round x 2 = 24 MT (as per guideline 37.5 MT required/10 lakh population)
So, 24 MT x Rs. 2,20,660/MT (all inclusive) = Rs. 52,95,840( Fifty two lakh ninty five thousand eight hundred forty only)
(ii) Rs 25000 for 10 High Case load districts and Rs 12500 for rest 28 districts for purchase of slide box, slides, lancets etc. respectively = Rs. 25000 x10 + Rs. 12500 x 28 = Rs. 6.00 lakh
(iii) Puchase of   LLINs as per NCVBDC unit rate- Size I (25000@173.5) Size-II ( 100000@ 179.99) Size III (20000 @ 192.79) – Rs. 261.92 Lakhs
(iv) Purchase of Anti-malarial drugs (1000 Artesunate injection @ Rs. 170/unit, 1000 ACT for Adult @ Rs. 250/unit,  250 ACT for 0-1 years @ Rs. 250/unit, 5500 Chloroquine @ Rs. 10/unit, 17500 Primaquine @ Rs. 15/unit  = Rs. 8.00 Lakh
 (v) transporation of SP from District to PHC and PHC to village- 22.87 lakh.  (i) 30.30 lakhs for 3.75 lakh RDT kits (in Kind) supplied by GoI
(ii)15 Lakhs for 1.25 lakhs RDT as 25% buffer for state
RDT Kits @Rs.12 per kit = 1.25 Lakh Kit x Rs. 12 = 15.00 lakh  </v>
      </c>
      <c r="Z70" s="82"/>
      <c r="AA70" s="82"/>
      <c r="AB70" s="82"/>
      <c r="AC70" s="82"/>
      <c r="AD70" s="82"/>
      <c r="AE70" s="82"/>
      <c r="AF70" s="82"/>
      <c r="AG70" s="142">
        <f t="shared" si="4"/>
        <v>0</v>
      </c>
      <c r="AH70" s="55"/>
      <c r="AI70" s="82"/>
      <c r="AJ70" s="82"/>
      <c r="AK70" s="82"/>
      <c r="AL70" s="82"/>
      <c r="AM70" s="82"/>
      <c r="AN70" s="82"/>
      <c r="AO70" s="82"/>
      <c r="AP70" s="142">
        <f t="shared" si="5"/>
        <v>0</v>
      </c>
      <c r="AQ70" s="55"/>
      <c r="AR70" s="134"/>
      <c r="AS70" s="134"/>
      <c r="AT70" s="244"/>
      <c r="AU70" s="134"/>
      <c r="AV70" s="134"/>
    </row>
    <row r="71" spans="1:48" ht="409.5">
      <c r="A71" s="868"/>
      <c r="B71" s="867"/>
      <c r="C71" s="867"/>
      <c r="D71" s="141">
        <v>65</v>
      </c>
      <c r="E71" s="141" t="s">
        <v>76</v>
      </c>
      <c r="F71" s="80">
        <v>7</v>
      </c>
      <c r="G71" s="72" t="s">
        <v>432</v>
      </c>
      <c r="H71" s="113">
        <v>0</v>
      </c>
      <c r="I71" s="264">
        <v>0</v>
      </c>
      <c r="J71" s="66">
        <f t="shared" ref="J71:J133" si="9">H71+I71</f>
        <v>0</v>
      </c>
      <c r="K71" s="72"/>
      <c r="L71" s="81">
        <v>238</v>
      </c>
      <c r="M71" s="63" t="s">
        <v>915</v>
      </c>
      <c r="N71" s="73">
        <v>0</v>
      </c>
      <c r="O71" s="73">
        <v>608.12</v>
      </c>
      <c r="P71" s="74">
        <f t="shared" ref="P71:P133" si="10">N71+O71</f>
        <v>608.12</v>
      </c>
      <c r="Q71" s="63" t="s">
        <v>916</v>
      </c>
      <c r="R71" s="73">
        <v>0</v>
      </c>
      <c r="S71" s="72">
        <v>0</v>
      </c>
      <c r="T71" s="80">
        <v>3200</v>
      </c>
      <c r="U71" s="72" t="s">
        <v>917</v>
      </c>
      <c r="V71" s="73">
        <v>0</v>
      </c>
      <c r="W71" s="72"/>
      <c r="X71" s="353">
        <f t="shared" si="8"/>
        <v>4053.12</v>
      </c>
      <c r="Y71" s="85" t="str">
        <f t="shared" ref="Y71:Y134" si="11">CONCATENATE(G71," ",K71," ",M71," ",Q71," ",S71," ",U71," ",W71)</f>
        <v xml:space="preserve">Loss of wage to VL/PKDL Patients.@500/- forVL &amp; 4000/- for PKDL.  As IRS is going on behalf of 5 years case load, total no of squad required is 800. 
Total no of Compression Pumps required = 800x3=2400.
Functioning pumps at State- 1000, 
Pumps to be  supplied by WHO - 448
New Pumps needed = 2400-1448 = 952 @ Rs. 25000/- = Rs. 2,38,00,000 (Two hundred thirty eight lakhs rupees only)  1. Decentralized purchage of  16000 RK-39(RDT)@50/PC &amp; Miltefosine 50gm (20000 Cap) @100/,10 mg (2200 Cap) @ 80/Cap by the direction of GoI.
2. For two round of IRS in 2026, Requirement of Synthethic Pyrathroid (Aplhacypermethrin 5% WDP) - , in which Total Population covered -1,40,00,000/round x 2 = 2,80,00,000. 
 Total Insecticide Required = 131 MT/round x 2 = 262 MT (as per guideline 9.375 MT required/10 lakh population)
So, 262 MT x Rs. 2,20,660/MT (all inclusive) = Rs. 5,78,12,920 (Five Crore seventy eight lakh tweleve thousand nine hundred two only)
Total Required Fund = 30 + 5,78,12,920 = Rs 6,08, 12,920/- (Six hundred eight lakh twelve thousand nine hundred twenty rupees only)
 0 Ongoing activity
Recommended for approval for two round of IRS, Wages of spray workers, focal spray, contingency for IRS squads, SP Transportation.
 </v>
      </c>
      <c r="Z71" s="82"/>
      <c r="AA71" s="82"/>
      <c r="AB71" s="82"/>
      <c r="AC71" s="82"/>
      <c r="AD71" s="82"/>
      <c r="AE71" s="82"/>
      <c r="AF71" s="82"/>
      <c r="AG71" s="142">
        <f t="shared" ref="AG71:AG132" si="12">SUM(Z71:AF71)</f>
        <v>0</v>
      </c>
      <c r="AH71" s="55"/>
      <c r="AI71" s="82"/>
      <c r="AJ71" s="82"/>
      <c r="AK71" s="82"/>
      <c r="AL71" s="82"/>
      <c r="AM71" s="82"/>
      <c r="AN71" s="82"/>
      <c r="AO71" s="82"/>
      <c r="AP71" s="142">
        <f t="shared" ref="AP71:AP132" si="13">SUM(AI71:AO71)</f>
        <v>0</v>
      </c>
      <c r="AQ71" s="55"/>
      <c r="AR71" s="134"/>
      <c r="AS71" s="134"/>
      <c r="AT71" s="244"/>
      <c r="AU71" s="134"/>
      <c r="AV71" s="134"/>
    </row>
    <row r="72" spans="1:48" ht="100.5" customHeight="1">
      <c r="A72" s="868"/>
      <c r="B72" s="867"/>
      <c r="C72" s="867"/>
      <c r="D72" s="141">
        <v>66</v>
      </c>
      <c r="E72" s="141" t="s">
        <v>77</v>
      </c>
      <c r="F72" s="73">
        <v>0</v>
      </c>
      <c r="G72" s="72"/>
      <c r="H72" s="113"/>
      <c r="I72" s="264"/>
      <c r="J72" s="66">
        <f t="shared" si="9"/>
        <v>0</v>
      </c>
      <c r="K72" s="72"/>
      <c r="L72" s="73"/>
      <c r="M72" s="72"/>
      <c r="N72" s="73">
        <v>3.22</v>
      </c>
      <c r="O72" s="73">
        <v>3.5</v>
      </c>
      <c r="P72" s="74">
        <f t="shared" si="10"/>
        <v>6.7200000000000006</v>
      </c>
      <c r="Q72" s="63" t="s">
        <v>918</v>
      </c>
      <c r="R72" s="73"/>
      <c r="S72" s="72"/>
      <c r="T72" s="113"/>
      <c r="U72" s="72"/>
      <c r="V72" s="73"/>
      <c r="W72" s="72"/>
      <c r="X72" s="353">
        <f t="shared" si="8"/>
        <v>6.7200000000000006</v>
      </c>
      <c r="Y72" s="85" t="str">
        <f t="shared" si="11"/>
        <v xml:space="preserve">   (i) Rs.3.5 Lakh for purchase of Technical Malathion by State @ Rs. 1.75 Lakh for 2 drums ( 250 kg each drum by HIL)
(ii) 28 IgM JE Kit @ 11150 = Rs. 3.22 Lakh   </v>
      </c>
      <c r="Z72" s="82"/>
      <c r="AA72" s="82"/>
      <c r="AB72" s="82"/>
      <c r="AC72" s="82"/>
      <c r="AD72" s="82"/>
      <c r="AE72" s="82"/>
      <c r="AF72" s="82"/>
      <c r="AG72" s="142">
        <f t="shared" si="12"/>
        <v>0</v>
      </c>
      <c r="AH72" s="55"/>
      <c r="AI72" s="82"/>
      <c r="AJ72" s="82"/>
      <c r="AK72" s="82"/>
      <c r="AL72" s="82"/>
      <c r="AM72" s="82"/>
      <c r="AN72" s="82"/>
      <c r="AO72" s="82"/>
      <c r="AP72" s="142">
        <f t="shared" si="13"/>
        <v>0</v>
      </c>
      <c r="AQ72" s="55"/>
      <c r="AR72" s="134"/>
      <c r="AS72" s="134"/>
      <c r="AT72" s="244"/>
      <c r="AU72" s="134"/>
      <c r="AV72" s="134"/>
    </row>
    <row r="73" spans="1:48" ht="409.5">
      <c r="A73" s="868"/>
      <c r="B73" s="867"/>
      <c r="C73" s="867"/>
      <c r="D73" s="141">
        <v>67</v>
      </c>
      <c r="E73" s="141" t="s">
        <v>78</v>
      </c>
      <c r="F73" s="73">
        <v>0</v>
      </c>
      <c r="G73" s="72"/>
      <c r="H73" s="113"/>
      <c r="I73" s="264"/>
      <c r="J73" s="66">
        <f t="shared" si="9"/>
        <v>0</v>
      </c>
      <c r="K73" s="72"/>
      <c r="L73" s="73">
        <v>0</v>
      </c>
      <c r="M73" s="72"/>
      <c r="N73" s="73">
        <v>12.26</v>
      </c>
      <c r="O73" s="73">
        <v>0</v>
      </c>
      <c r="P73" s="74">
        <f t="shared" si="10"/>
        <v>12.26</v>
      </c>
      <c r="Q73" s="72" t="s">
        <v>919</v>
      </c>
      <c r="R73" s="73">
        <v>11</v>
      </c>
      <c r="S73" s="72" t="s">
        <v>920</v>
      </c>
      <c r="T73" s="113">
        <v>31.89</v>
      </c>
      <c r="U73" s="72" t="s">
        <v>921</v>
      </c>
      <c r="V73" s="73">
        <v>9</v>
      </c>
      <c r="W73" s="72" t="s">
        <v>433</v>
      </c>
      <c r="X73" s="353">
        <f>F73+J73+L73+P73+R73+T73+V73</f>
        <v>64.150000000000006</v>
      </c>
      <c r="Y73" s="85" t="str">
        <f t="shared" si="11"/>
        <v xml:space="preserve">   Approx. 110 IgM ELISA kits required to be supplied by GoI.
 Rs. 11 Lakhs for purchase of 200 NS1 ELISA Antigen kit for Dengue(approx Rs 5,500 each kit of 96 well) by BMSICL 
 1. District level inter-sectoral meetings, Operational cost of technical malathion fogging in rural areas,  mobility cost on the above work and other dengue related activities. 
Break up is as follows:
5 highly endemic districts @Rs. 80000 (Rs. 30,000 for Inter-sectoral coordination/awarness/implementation Meetings/districts, Rs. 50000 for operation cost of fogging such as vehicle, diesel and petrol) = 5 x Rs. 80000 = Rs. 4,00,000 
Rest 33 less endemic districts @Rs. 35000 (Rs. 15,000 for Inter-sectoral coordination/awarness/implementation Meetings/districts, Rs. 20000 for operation cost of fogging such as vehicle, diesel and petrol) = 33 x Rs. 35000 = Rs. 11,55,000
2. Operational Costs including Maintainance/ Repairing of fogging Machine and other essential expenditure related to the programme at District &amp; State Level Rs. 16.34
Total fund required = Rs. 4,00,000+ Rs. 11,55,000 + Rs. 16,34,000 = 31,89,000   Hospital reccurent cost for testing treatment and management of dengue cases @Rs. 1 lakh to each of 9 sentinel surveillance hospitals in the state as per  guidelines of GoI.</v>
      </c>
      <c r="Z73" s="82"/>
      <c r="AA73" s="82"/>
      <c r="AB73" s="82"/>
      <c r="AC73" s="82"/>
      <c r="AD73" s="82"/>
      <c r="AE73" s="82"/>
      <c r="AF73" s="82"/>
      <c r="AG73" s="142">
        <f t="shared" si="12"/>
        <v>0</v>
      </c>
      <c r="AH73" s="55"/>
      <c r="AI73" s="82"/>
      <c r="AJ73" s="82"/>
      <c r="AK73" s="82"/>
      <c r="AL73" s="82"/>
      <c r="AM73" s="82"/>
      <c r="AN73" s="82"/>
      <c r="AO73" s="82"/>
      <c r="AP73" s="142">
        <f t="shared" si="13"/>
        <v>0</v>
      </c>
      <c r="AQ73" s="55"/>
      <c r="AR73" s="134"/>
      <c r="AS73" s="134"/>
      <c r="AT73" s="244"/>
      <c r="AU73" s="134"/>
      <c r="AV73" s="134"/>
    </row>
    <row r="74" spans="1:48" ht="364.5">
      <c r="A74" s="868"/>
      <c r="B74" s="867"/>
      <c r="C74" s="867"/>
      <c r="D74" s="141">
        <v>68</v>
      </c>
      <c r="E74" s="141" t="s">
        <v>79</v>
      </c>
      <c r="F74" s="82"/>
      <c r="G74" s="83"/>
      <c r="H74" s="118"/>
      <c r="I74" s="271"/>
      <c r="J74" s="66">
        <f t="shared" si="9"/>
        <v>0</v>
      </c>
      <c r="K74" s="83"/>
      <c r="L74" s="82"/>
      <c r="M74" s="83"/>
      <c r="N74" s="82"/>
      <c r="O74" s="82">
        <v>21.375</v>
      </c>
      <c r="P74" s="74">
        <f t="shared" si="10"/>
        <v>21.375</v>
      </c>
      <c r="Q74" s="65" t="s">
        <v>961</v>
      </c>
      <c r="R74" s="82"/>
      <c r="S74" s="83"/>
      <c r="T74" s="118">
        <v>808.75</v>
      </c>
      <c r="U74" s="65" t="s">
        <v>962</v>
      </c>
      <c r="V74" s="82">
        <v>166.28</v>
      </c>
      <c r="W74" s="65" t="s">
        <v>963</v>
      </c>
      <c r="X74" s="353">
        <f t="shared" si="8"/>
        <v>996.40499999999997</v>
      </c>
      <c r="Y74" s="85" t="str">
        <f t="shared" si="11"/>
        <v xml:space="preserve">    Purchase of  Bti (AS) / Bti (wp) (for polluted &amp; non polluted water) for larvicidal spray for all 38 districts of Bihar therefore Rs.2137500/- lakhs would be adequate for purchase.                                             @2500/- per litre approx. Bti Aqueous Suspension Total Quantity 855 litre. The State will distribute as per the demand received from the districts.      Morbidity management.   As per line list total Lymphoedema cases 158000 and Hydrocele backlog cases 2500  Fund provisioned for  self care kit purchase  @500 and  Hydrocele surgery @ 750. Updation of line list is in process and in Bihar we have added footwear in 500/- as per MMDP kit budget from GOI. There is no additional cost for the footwear.    Block level Micro Filaria Survey @12500/- per block (rural + urban)  (As per block level strategy now MDA-LF is being conducted IU wise which includes  rural blocks and urban as well. For TAS programme @ 150000/- per 50 EU's for 50 EU's.                                                         Monitoring and Evaluation @35000/- per district.  NBS-396 IUs*12500=50 lakh
Pre TAS- 107 IUs*17500= 18.72 lakh
TAS 1 =81.78 lakhs  ( DA: 44 *1.5*  EUs; IDA – 6 EUs* 2.63*  EUs= 15.78 Lakh)  
</v>
      </c>
      <c r="Z74" s="82"/>
      <c r="AA74" s="82"/>
      <c r="AB74" s="82"/>
      <c r="AC74" s="82"/>
      <c r="AD74" s="82"/>
      <c r="AE74" s="82"/>
      <c r="AF74" s="82"/>
      <c r="AG74" s="142">
        <f t="shared" si="12"/>
        <v>0</v>
      </c>
      <c r="AH74" s="55"/>
      <c r="AI74" s="82"/>
      <c r="AJ74" s="82"/>
      <c r="AK74" s="82"/>
      <c r="AL74" s="82"/>
      <c r="AM74" s="82"/>
      <c r="AN74" s="82"/>
      <c r="AO74" s="82"/>
      <c r="AP74" s="142">
        <f t="shared" si="13"/>
        <v>0</v>
      </c>
      <c r="AQ74" s="55"/>
      <c r="AR74" s="134"/>
      <c r="AS74" s="134"/>
      <c r="AT74" s="244"/>
      <c r="AU74" s="134"/>
      <c r="AV74" s="134"/>
    </row>
    <row r="75" spans="1:48" ht="101.25">
      <c r="A75" s="868"/>
      <c r="B75" s="867" t="s">
        <v>80</v>
      </c>
      <c r="C75" s="867" t="s">
        <v>81</v>
      </c>
      <c r="D75" s="141">
        <v>69</v>
      </c>
      <c r="E75" s="141" t="s">
        <v>341</v>
      </c>
      <c r="F75" s="64"/>
      <c r="G75" s="65"/>
      <c r="H75" s="113"/>
      <c r="I75" s="264"/>
      <c r="J75" s="66">
        <f t="shared" si="9"/>
        <v>0</v>
      </c>
      <c r="K75" s="65"/>
      <c r="L75" s="64"/>
      <c r="M75" s="65"/>
      <c r="N75" s="64"/>
      <c r="O75" s="64"/>
      <c r="P75" s="74">
        <f t="shared" si="10"/>
        <v>0</v>
      </c>
      <c r="Q75" s="65"/>
      <c r="R75" s="64">
        <v>50.01</v>
      </c>
      <c r="S75" s="65" t="s">
        <v>984</v>
      </c>
      <c r="T75" s="113" t="s">
        <v>590</v>
      </c>
      <c r="U75" s="65" t="s">
        <v>591</v>
      </c>
      <c r="V75" s="64"/>
      <c r="W75" s="65"/>
      <c r="X75" s="353">
        <f t="shared" si="8"/>
        <v>94.289999999999992</v>
      </c>
      <c r="Y75" s="85" t="str">
        <f t="shared" si="11"/>
        <v xml:space="preserve">    Continued activity. Supportive drugs and lab Reagents  for management of reaction cases and management of Grade 2 disability, and for skin smear for difficult-to-diagnose cases, Rs 16,01,000 and Rifampicin procurement for LPEP, Rs 34,00,000.  Other, including operating costs under leprosy  services in urban areas, will be provided; it will cost around Rs 44,28,000. </v>
      </c>
      <c r="Z75" s="82"/>
      <c r="AA75" s="82"/>
      <c r="AB75" s="82"/>
      <c r="AC75" s="82"/>
      <c r="AD75" s="82"/>
      <c r="AE75" s="82"/>
      <c r="AF75" s="82"/>
      <c r="AG75" s="142">
        <f t="shared" si="12"/>
        <v>0</v>
      </c>
      <c r="AH75" s="55"/>
      <c r="AI75" s="82"/>
      <c r="AJ75" s="82"/>
      <c r="AK75" s="82"/>
      <c r="AL75" s="82"/>
      <c r="AM75" s="82"/>
      <c r="AN75" s="82"/>
      <c r="AO75" s="82"/>
      <c r="AP75" s="142">
        <f t="shared" si="13"/>
        <v>0</v>
      </c>
      <c r="AQ75" s="55"/>
      <c r="AR75" s="134"/>
      <c r="AS75" s="134"/>
      <c r="AT75" s="244"/>
      <c r="AU75" s="134"/>
      <c r="AV75" s="134"/>
    </row>
    <row r="76" spans="1:48" ht="101.25">
      <c r="A76" s="868"/>
      <c r="B76" s="867"/>
      <c r="C76" s="867"/>
      <c r="D76" s="141">
        <v>70</v>
      </c>
      <c r="E76" s="141" t="s">
        <v>342</v>
      </c>
      <c r="F76" s="64">
        <v>33.6</v>
      </c>
      <c r="G76" s="65" t="s">
        <v>592</v>
      </c>
      <c r="H76" s="113"/>
      <c r="I76" s="264"/>
      <c r="J76" s="66">
        <f t="shared" si="9"/>
        <v>0</v>
      </c>
      <c r="K76" s="65"/>
      <c r="L76" s="64">
        <v>97.66</v>
      </c>
      <c r="M76" s="65" t="s">
        <v>985</v>
      </c>
      <c r="N76" s="64"/>
      <c r="O76" s="64"/>
      <c r="P76" s="74">
        <f t="shared" si="10"/>
        <v>0</v>
      </c>
      <c r="Q76" s="65"/>
      <c r="R76" s="64"/>
      <c r="S76" s="65"/>
      <c r="T76" s="113">
        <v>3.7</v>
      </c>
      <c r="U76" s="65" t="s">
        <v>593</v>
      </c>
      <c r="V76" s="64"/>
      <c r="W76" s="65"/>
      <c r="X76" s="353">
        <f t="shared" si="8"/>
        <v>134.95999999999998</v>
      </c>
      <c r="Y76" s="85" t="str">
        <f t="shared" si="11"/>
        <v xml:space="preserve">RCS Welfare allowance for 280 x Rs 12000 cases, Rs 33,60,000  MCR for patients with foot problems is Rs 91,20,000. (Total 22800 MCR Footwear)Aids and Appliances Rs. 6,46,000 (Per district Rs 17000 as per guideline).   1.) DPMR at the camp level for Rs 1,20,000.  (Rs 12000 for 10 cases)                                  2.) Support to the Govt Institution for RCS Rs 2,50,000 (For 50 RCS cases). </v>
      </c>
      <c r="Z76" s="82"/>
      <c r="AA76" s="82"/>
      <c r="AB76" s="82"/>
      <c r="AC76" s="82"/>
      <c r="AD76" s="82"/>
      <c r="AE76" s="82"/>
      <c r="AF76" s="82"/>
      <c r="AG76" s="142">
        <f t="shared" si="12"/>
        <v>0</v>
      </c>
      <c r="AH76" s="55"/>
      <c r="AI76" s="82"/>
      <c r="AJ76" s="82"/>
      <c r="AK76" s="82"/>
      <c r="AL76" s="82"/>
      <c r="AM76" s="82"/>
      <c r="AN76" s="82"/>
      <c r="AO76" s="82"/>
      <c r="AP76" s="142">
        <f t="shared" si="13"/>
        <v>0</v>
      </c>
      <c r="AQ76" s="55"/>
      <c r="AR76" s="134"/>
      <c r="AS76" s="134"/>
      <c r="AT76" s="244"/>
      <c r="AU76" s="134"/>
      <c r="AV76" s="134"/>
    </row>
    <row r="77" spans="1:48">
      <c r="A77" s="868"/>
      <c r="B77" s="867"/>
      <c r="C77" s="867"/>
      <c r="D77" s="141">
        <v>71</v>
      </c>
      <c r="E77" s="141" t="s">
        <v>82</v>
      </c>
      <c r="F77" s="64"/>
      <c r="G77" s="65"/>
      <c r="H77" s="113"/>
      <c r="I77" s="264"/>
      <c r="J77" s="66">
        <f t="shared" si="9"/>
        <v>0</v>
      </c>
      <c r="K77" s="65"/>
      <c r="L77" s="64"/>
      <c r="M77" s="65"/>
      <c r="N77" s="64"/>
      <c r="O77" s="64"/>
      <c r="P77" s="74">
        <f t="shared" si="10"/>
        <v>0</v>
      </c>
      <c r="Q77" s="65"/>
      <c r="R77" s="64"/>
      <c r="S77" s="65"/>
      <c r="T77" s="113"/>
      <c r="U77" s="65"/>
      <c r="V77" s="64"/>
      <c r="W77" s="65"/>
      <c r="X77" s="353">
        <f t="shared" si="8"/>
        <v>0</v>
      </c>
      <c r="Y77" s="85" t="str">
        <f t="shared" si="11"/>
        <v xml:space="preserve">      </v>
      </c>
      <c r="Z77" s="82"/>
      <c r="AA77" s="82"/>
      <c r="AB77" s="82"/>
      <c r="AC77" s="82"/>
      <c r="AD77" s="82"/>
      <c r="AE77" s="82"/>
      <c r="AF77" s="82"/>
      <c r="AG77" s="142">
        <f t="shared" si="12"/>
        <v>0</v>
      </c>
      <c r="AH77" s="55"/>
      <c r="AI77" s="82"/>
      <c r="AJ77" s="82"/>
      <c r="AK77" s="82"/>
      <c r="AL77" s="82"/>
      <c r="AM77" s="82"/>
      <c r="AN77" s="82"/>
      <c r="AO77" s="82"/>
      <c r="AP77" s="142">
        <f t="shared" si="13"/>
        <v>0</v>
      </c>
      <c r="AQ77" s="55"/>
      <c r="AR77" s="134"/>
      <c r="AS77" s="134"/>
      <c r="AT77" s="244"/>
      <c r="AU77" s="134"/>
      <c r="AV77" s="134"/>
    </row>
    <row r="78" spans="1:48" ht="40.5">
      <c r="A78" s="868"/>
      <c r="B78" s="867"/>
      <c r="C78" s="867"/>
      <c r="D78" s="141">
        <v>72</v>
      </c>
      <c r="E78" s="141" t="s">
        <v>83</v>
      </c>
      <c r="F78" s="64"/>
      <c r="G78" s="65"/>
      <c r="H78" s="113"/>
      <c r="I78" s="264"/>
      <c r="J78" s="66">
        <f t="shared" si="9"/>
        <v>0</v>
      </c>
      <c r="K78" s="65"/>
      <c r="L78" s="64"/>
      <c r="M78" s="65"/>
      <c r="N78" s="64"/>
      <c r="O78" s="64"/>
      <c r="P78" s="74">
        <f t="shared" si="10"/>
        <v>0</v>
      </c>
      <c r="Q78" s="65"/>
      <c r="R78" s="64"/>
      <c r="S78" s="65"/>
      <c r="T78" s="113"/>
      <c r="U78" s="65"/>
      <c r="V78" s="64"/>
      <c r="W78" s="65"/>
      <c r="X78" s="353">
        <f t="shared" si="8"/>
        <v>0</v>
      </c>
      <c r="Y78" s="85" t="str">
        <f t="shared" si="11"/>
        <v xml:space="preserve">      </v>
      </c>
      <c r="Z78" s="82"/>
      <c r="AA78" s="82"/>
      <c r="AB78" s="82"/>
      <c r="AC78" s="82"/>
      <c r="AD78" s="82"/>
      <c r="AE78" s="82"/>
      <c r="AF78" s="82"/>
      <c r="AG78" s="142">
        <f t="shared" si="12"/>
        <v>0</v>
      </c>
      <c r="AH78" s="55"/>
      <c r="AI78" s="82"/>
      <c r="AJ78" s="82"/>
      <c r="AK78" s="82"/>
      <c r="AL78" s="82"/>
      <c r="AM78" s="82"/>
      <c r="AN78" s="82"/>
      <c r="AO78" s="82"/>
      <c r="AP78" s="142">
        <f t="shared" si="13"/>
        <v>0</v>
      </c>
      <c r="AQ78" s="55"/>
      <c r="AR78" s="134"/>
      <c r="AS78" s="134"/>
      <c r="AT78" s="244"/>
      <c r="AU78" s="134"/>
      <c r="AV78" s="134"/>
    </row>
    <row r="79" spans="1:48" ht="409.5">
      <c r="A79" s="868"/>
      <c r="B79" s="871" t="s">
        <v>84</v>
      </c>
      <c r="C79" s="871" t="s">
        <v>85</v>
      </c>
      <c r="D79" s="141">
        <v>73</v>
      </c>
      <c r="E79" s="299" t="s">
        <v>86</v>
      </c>
      <c r="F79" s="64">
        <v>300</v>
      </c>
      <c r="G79" s="83" t="s">
        <v>838</v>
      </c>
      <c r="H79" s="113"/>
      <c r="I79" s="264">
        <v>67.38</v>
      </c>
      <c r="J79" s="66">
        <f t="shared" si="9"/>
        <v>67.38</v>
      </c>
      <c r="K79" s="83" t="s">
        <v>873</v>
      </c>
      <c r="L79" s="64">
        <v>50.7</v>
      </c>
      <c r="M79" s="83" t="s">
        <v>1331</v>
      </c>
      <c r="N79" s="64">
        <v>0</v>
      </c>
      <c r="O79" s="64">
        <v>82.04</v>
      </c>
      <c r="P79" s="74">
        <f t="shared" si="10"/>
        <v>82.04</v>
      </c>
      <c r="Q79" s="83" t="s">
        <v>839</v>
      </c>
      <c r="R79" s="64">
        <v>2661.2</v>
      </c>
      <c r="S79" s="83" t="s">
        <v>979</v>
      </c>
      <c r="T79" s="113">
        <v>128.16</v>
      </c>
      <c r="U79" s="83" t="s">
        <v>1358</v>
      </c>
      <c r="V79" s="64">
        <v>43.3</v>
      </c>
      <c r="W79" s="83" t="s">
        <v>840</v>
      </c>
      <c r="X79" s="353">
        <f t="shared" si="8"/>
        <v>3332.7799999999997</v>
      </c>
      <c r="Y79" s="85" t="str">
        <f t="shared" si="11"/>
        <v>Honorarium to Treatment supporter (Other than ASHA) 
(1) CV and Family DOTS: For 20,000 TB Patients @Rs.1000/ per patient =Rs. 200.00 Lakh
(2) Chemists: For 10,000 TB Patients @Rs. 1000/per patient=Rs.100.00 Lakh
1. Maintenance (District):1. DTC Office Maintenance @ Rs. 30000* 38= Rs.11.40 Lakh. 2. TB Unit @ Rs. 5000* 546 TU=Rs. 27.30 Lakh
2. TB Diagnostic Centres @ Rs 3000* 736 TDC= Rs. 22.08 lakh.4.Digital X-Ray @ Rs. 25000*28 Lakh=Rs.7.00 Lakh
   A. Maintenance State Level 
1. ILR @Rs 10000*2= Rs 0.20 Lakh
2. Binocular Microscope @ Rs 1000*20 = Rs 0.20 Lakh
3. LED Microscope @Rs 2000*10= 0.20 lakh
4. Office Equipment at TBDC Darbhanga, State Drug Store, Darbhanga &amp; IRL @ Rs 1,00,000* 4 sites = Rs 4.00 lakh
5. Printer Cartridges at TB cell @ Rs 4000*12 months= Rs 0.48 Lakh
6. Printer Cartridges at SDS and TBDC @ Rs 4000*12 month= Rs 0.48 Lakh
B. Maintenance District Level 
1. Binocular Microscopes @ Rs 1000 * 736= Rs 7.36 Lakh
2. LED Microscope @ Rs 2000 * 67 = Rs 1.34 Lakh
3. Office equipment @ Rs 25000* 38 DTC Office= Rs 9.50 lakh
4. Refrigerator @ Rs 1000*534 Blocks = Rs 5.34 lakh
5. Office equipment Nodal DR TB centre @ Rs 10000*6=Rs0.60 Lakh
6. NAAT machine battery/UPS @ Rs 25000* 84 machines = Rs 21.0 Lakh
  A State level 
1.Transportation of drugs and consumable etc. from State Drug store  (TBDC) Patna and Darbhanga to District Drug Stores @ Rs 12.50 lakh*4 Quarter= Rs 50.0 Lakh
B District Level
1 District Drug Store to TB Unit Drug Store @ Rs 500*12*534 block = Rs 32.04 Lakh
 Diagnostics (Consumables/ PPP/Sample Transport) 
A. Sample Collection and Transport
1. ABHWC to DMC (TB Diagnosis Centre) @Rs 200*2 times*52 weeks*7000 HWC= Rs 1456.00 Lakh
2. PHI/DMC to NAAT Site or LPA lab @ Rs 400*6 times*52 Weeks*534 blocks= Rs. 666.43 Lakh
3. District to Culture &amp; DST lab (follow up/Diagnosis) @ Rs 1000*2 times *52 weeks *35 Districts = Rs 36.40 Lakh 
4. Travel cost Presumptive TB diagnosed DR TB @ Rs 400 * 5000 Patients= Rs 20.00 Lakh
5. Travel cost DRTB Patients with one attendant (Treatment initiation &amp; follow Up) @ Rs 640*3000 patients= Rs. 19.20 Lakh
B. Lab materials and Consumables 
1. Smear Microscopy for 10 Lakh Smear @ Rs 40* 10 Lakh Smear= Rs. 400.00 Lakh 
2. Digital X ray Consumables @ Rs 60*10 X ray*25 days*12 months* 28 sites= Rs.50.40 Lakh. Rs. 128.16 /- Lakh for TLD Badge and Lead Apron for 712 X-Ray Technicians (one time).
State has been allocated 167 + 527 (694) Ultraportable Handheld Digital X-Ray Machines from CTD, WJCF has handed over 08 machines, 10 machines recieved as CSR uder 100 days Intensified campaign on TB Elimination in December, 2024. Budget proposed is for 712 machines. Thesis and OR
1. Thesis for PG students @ Rs 30000/-thesis for 21 thesis Submission= Rs 6.30 Lakh
2. Operational Research submission @ Rs 200000 for 10 Submission= Rs 20.00 Lakh
CIE/SIE/JSSM 
1. For 10 Internal or External Program evaluation @ Rs 80000*10= Rs 8.00 Lakh
STF/ZTF meeting
1. STF and Operational Research meeting @ Rs 75000* 4 times = Rs 3.00 Lakh
2. Seminar/Workshop @ Rs 1.00Lakh twice a year = Rs 2.00 lakh
State/District TB forum meeting
1. State Level @ Rs 10000* 2 times = Rs 0.20 Lakh
2. District Level @ Rs 5000*2 times*38 Districts= Rs 3.80 Lakh</v>
      </c>
      <c r="Z79" s="82"/>
      <c r="AA79" s="82"/>
      <c r="AB79" s="82"/>
      <c r="AC79" s="82"/>
      <c r="AD79" s="82"/>
      <c r="AE79" s="82"/>
      <c r="AF79" s="82"/>
      <c r="AG79" s="142">
        <f t="shared" si="12"/>
        <v>0</v>
      </c>
      <c r="AH79" s="55"/>
      <c r="AI79" s="82"/>
      <c r="AJ79" s="82"/>
      <c r="AK79" s="82"/>
      <c r="AL79" s="82"/>
      <c r="AM79" s="82"/>
      <c r="AN79" s="82"/>
      <c r="AO79" s="82"/>
      <c r="AP79" s="142">
        <f t="shared" si="13"/>
        <v>0</v>
      </c>
      <c r="AQ79" s="55"/>
      <c r="AR79" s="134"/>
      <c r="AS79" s="134"/>
      <c r="AT79" s="244"/>
      <c r="AU79" s="134"/>
      <c r="AV79" s="134"/>
    </row>
    <row r="80" spans="1:48" ht="202.5">
      <c r="A80" s="868"/>
      <c r="B80" s="871"/>
      <c r="C80" s="871"/>
      <c r="D80" s="141">
        <v>74</v>
      </c>
      <c r="E80" s="141" t="s">
        <v>87</v>
      </c>
      <c r="F80" s="64">
        <v>10074.959999999999</v>
      </c>
      <c r="G80" s="83" t="s">
        <v>1242</v>
      </c>
      <c r="H80" s="113">
        <v>0</v>
      </c>
      <c r="I80" s="264">
        <v>0</v>
      </c>
      <c r="J80" s="66">
        <f t="shared" si="9"/>
        <v>0</v>
      </c>
      <c r="K80" s="65"/>
      <c r="L80" s="64">
        <v>0</v>
      </c>
      <c r="M80" s="65"/>
      <c r="N80" s="64">
        <v>0</v>
      </c>
      <c r="O80" s="64">
        <v>0</v>
      </c>
      <c r="P80" s="74">
        <f t="shared" si="10"/>
        <v>0</v>
      </c>
      <c r="Q80" s="65"/>
      <c r="R80" s="64">
        <v>0</v>
      </c>
      <c r="S80" s="65"/>
      <c r="T80" s="113">
        <v>0</v>
      </c>
      <c r="U80" s="65"/>
      <c r="V80" s="64">
        <v>0</v>
      </c>
      <c r="W80" s="65"/>
      <c r="X80" s="353">
        <f t="shared" si="8"/>
        <v>10074.959999999999</v>
      </c>
      <c r="Y80" s="85" t="str">
        <f t="shared" si="11"/>
        <v xml:space="preserve">Nikshay Poshan Yojana (NPY) for Drug Sensitive TB Patients 
1. Public Sector- NPY for 70000 Notified TB Patients @ Rs 6000 = Rs 4200.00 lakh
2. Private Sector – NPY for 90000 Notified patients @ Rs 6000 = Rs 5400.00 lakh
B. NPY for 3958 DRTB Patients @ Rs. 12000 = Rs. 474.96 Lakh.      </v>
      </c>
      <c r="Z80" s="82"/>
      <c r="AA80" s="82"/>
      <c r="AB80" s="82"/>
      <c r="AC80" s="82"/>
      <c r="AD80" s="82"/>
      <c r="AE80" s="82"/>
      <c r="AF80" s="82"/>
      <c r="AG80" s="142">
        <f t="shared" si="12"/>
        <v>0</v>
      </c>
      <c r="AH80" s="55"/>
      <c r="AI80" s="82"/>
      <c r="AJ80" s="82"/>
      <c r="AK80" s="82"/>
      <c r="AL80" s="82"/>
      <c r="AM80" s="82"/>
      <c r="AN80" s="82"/>
      <c r="AO80" s="82"/>
      <c r="AP80" s="142">
        <f t="shared" si="13"/>
        <v>0</v>
      </c>
      <c r="AQ80" s="55"/>
      <c r="AR80" s="134"/>
      <c r="AS80" s="134"/>
      <c r="AT80" s="244"/>
      <c r="AU80" s="134"/>
      <c r="AV80" s="134"/>
    </row>
    <row r="81" spans="1:48" ht="222.75">
      <c r="A81" s="868"/>
      <c r="B81" s="871"/>
      <c r="C81" s="871"/>
      <c r="D81" s="141">
        <v>75</v>
      </c>
      <c r="E81" s="141" t="s">
        <v>88</v>
      </c>
      <c r="F81" s="64">
        <v>710</v>
      </c>
      <c r="G81" s="83" t="s">
        <v>980</v>
      </c>
      <c r="H81" s="113">
        <v>0</v>
      </c>
      <c r="I81" s="264">
        <v>0</v>
      </c>
      <c r="J81" s="66">
        <f t="shared" si="9"/>
        <v>0</v>
      </c>
      <c r="K81" s="65"/>
      <c r="L81" s="64">
        <v>0</v>
      </c>
      <c r="M81" s="65"/>
      <c r="N81" s="64">
        <v>0</v>
      </c>
      <c r="O81" s="64">
        <v>0</v>
      </c>
      <c r="P81" s="74">
        <f t="shared" si="10"/>
        <v>0</v>
      </c>
      <c r="Q81" s="65"/>
      <c r="R81" s="64">
        <v>0</v>
      </c>
      <c r="S81" s="65"/>
      <c r="T81" s="113">
        <v>3185.3</v>
      </c>
      <c r="U81" s="83" t="s">
        <v>1243</v>
      </c>
      <c r="V81" s="64">
        <v>0</v>
      </c>
      <c r="W81" s="65"/>
      <c r="X81" s="353">
        <f t="shared" si="8"/>
        <v>3895.3</v>
      </c>
      <c r="Y81" s="85" t="str">
        <f t="shared" si="11"/>
        <v xml:space="preserve">A. Private Provider Incentive 
1. For 71000 Private Patients TB Notification @Rs 500 and Outcome @Rs 500- @ Rs 1000*71000= Rs 710.00 Lakh
     A. PP/NGO Support
Pretreatment evaluation of DRTB patients for test not available at District Hospital @ Rs 1.0 lakh * 38 District = Rs 38.00 Lakh
B. PPSA
1. For 140000 TB Patients Notification @ Rs 2245= Rs 3143.00 Lakh
C. Multisectoral Collaboration Activities
1. State level @ Rs 25000 * 2 times = Rs 0.50 lakh
2. District Level @ Rs 5000 * 2 times * 38 District = Rs 3.8 lakh  </v>
      </c>
      <c r="Z81" s="82"/>
      <c r="AA81" s="82"/>
      <c r="AB81" s="82"/>
      <c r="AC81" s="82"/>
      <c r="AD81" s="82"/>
      <c r="AE81" s="82"/>
      <c r="AF81" s="82"/>
      <c r="AG81" s="142">
        <f t="shared" si="12"/>
        <v>0</v>
      </c>
      <c r="AH81" s="55"/>
      <c r="AI81" s="82"/>
      <c r="AJ81" s="82"/>
      <c r="AK81" s="82"/>
      <c r="AL81" s="82"/>
      <c r="AM81" s="82"/>
      <c r="AN81" s="82"/>
      <c r="AO81" s="82"/>
      <c r="AP81" s="142">
        <f t="shared" si="13"/>
        <v>0</v>
      </c>
      <c r="AQ81" s="55"/>
      <c r="AR81" s="134"/>
      <c r="AS81" s="134"/>
      <c r="AT81" s="244"/>
      <c r="AU81" s="134"/>
      <c r="AV81" s="134"/>
    </row>
    <row r="82" spans="1:48" ht="101.25">
      <c r="A82" s="868"/>
      <c r="B82" s="871"/>
      <c r="C82" s="871"/>
      <c r="D82" s="141">
        <v>76</v>
      </c>
      <c r="E82" s="141" t="s">
        <v>89</v>
      </c>
      <c r="F82" s="64">
        <v>60</v>
      </c>
      <c r="G82" s="83" t="s">
        <v>1332</v>
      </c>
      <c r="H82" s="113">
        <v>0</v>
      </c>
      <c r="I82" s="264">
        <v>0</v>
      </c>
      <c r="J82" s="66">
        <f t="shared" si="9"/>
        <v>0</v>
      </c>
      <c r="K82" s="65"/>
      <c r="L82" s="64">
        <v>0</v>
      </c>
      <c r="M82" s="65"/>
      <c r="N82" s="64">
        <v>0</v>
      </c>
      <c r="O82" s="64">
        <v>0</v>
      </c>
      <c r="P82" s="74">
        <f t="shared" si="10"/>
        <v>0</v>
      </c>
      <c r="Q82" s="65"/>
      <c r="R82" s="64">
        <v>0</v>
      </c>
      <c r="S82" s="65"/>
      <c r="T82" s="113">
        <v>0</v>
      </c>
      <c r="U82" s="65"/>
      <c r="V82" s="64">
        <v>0</v>
      </c>
      <c r="W82" s="65"/>
      <c r="X82" s="353">
        <f t="shared" si="8"/>
        <v>60</v>
      </c>
      <c r="Y82" s="85" t="str">
        <f t="shared" si="11"/>
        <v xml:space="preserve">A. Incentive for TPT
1. To Community Volunteer @Rs 250 for TPT completion among 24000 contacts = Rs 60.00 Lakh
       </v>
      </c>
      <c r="Z82" s="82"/>
      <c r="AA82" s="82"/>
      <c r="AB82" s="82"/>
      <c r="AC82" s="82"/>
      <c r="AD82" s="82"/>
      <c r="AE82" s="82"/>
      <c r="AF82" s="82"/>
      <c r="AG82" s="142">
        <f t="shared" si="12"/>
        <v>0</v>
      </c>
      <c r="AH82" s="55"/>
      <c r="AI82" s="82"/>
      <c r="AJ82" s="82"/>
      <c r="AK82" s="82"/>
      <c r="AL82" s="82"/>
      <c r="AM82" s="82"/>
      <c r="AN82" s="82"/>
      <c r="AO82" s="82"/>
      <c r="AP82" s="142">
        <f t="shared" si="13"/>
        <v>0</v>
      </c>
      <c r="AQ82" s="55"/>
      <c r="AR82" s="134"/>
      <c r="AS82" s="134"/>
      <c r="AT82" s="244"/>
      <c r="AU82" s="134"/>
      <c r="AV82" s="134"/>
    </row>
    <row r="83" spans="1:48" ht="409.5">
      <c r="A83" s="868"/>
      <c r="B83" s="871"/>
      <c r="C83" s="871"/>
      <c r="D83" s="141">
        <v>77</v>
      </c>
      <c r="E83" s="141" t="s">
        <v>90</v>
      </c>
      <c r="F83" s="64">
        <v>25</v>
      </c>
      <c r="G83" s="83" t="s">
        <v>1333</v>
      </c>
      <c r="H83" s="113">
        <v>0</v>
      </c>
      <c r="I83" s="264">
        <v>32.299999999999997</v>
      </c>
      <c r="J83" s="66">
        <f t="shared" si="9"/>
        <v>32.299999999999997</v>
      </c>
      <c r="K83" s="83" t="s">
        <v>797</v>
      </c>
      <c r="L83" s="64">
        <v>590.04999999999995</v>
      </c>
      <c r="M83" s="83" t="s">
        <v>981</v>
      </c>
      <c r="N83" s="64">
        <v>0</v>
      </c>
      <c r="O83" s="68">
        <v>96</v>
      </c>
      <c r="P83" s="74">
        <f t="shared" si="10"/>
        <v>96</v>
      </c>
      <c r="Q83" s="83" t="s">
        <v>982</v>
      </c>
      <c r="R83" s="64">
        <v>1199.05</v>
      </c>
      <c r="S83" s="83" t="s">
        <v>983</v>
      </c>
      <c r="T83" s="113">
        <v>0</v>
      </c>
      <c r="U83" s="65"/>
      <c r="V83" s="64">
        <v>1.76</v>
      </c>
      <c r="W83" s="83" t="s">
        <v>425</v>
      </c>
      <c r="X83" s="353">
        <f t="shared" si="8"/>
        <v>1944.1599999999999</v>
      </c>
      <c r="Y83" s="85" t="str">
        <f t="shared" si="11"/>
        <v xml:space="preserve">Treatment Supporter Honorarium (Other than ASHA) for DR-TB patients
1. To Community Volunteer/family supporter @ Rs 5000 for 500 Patients= Rs 25.00 Lakh
  Maintenance State level for
IRL lab @ Rs 50000.00
Maintenance District Level 
1. CDST lab @Rs 50000 * 3 Labs= Rs 1.50 Lakh
2. Nodal DRTB centre @Rs 50000 *6 Sites = Rs3.00 Lakh
3. CBNAAT Laboratory @ Rs 5000 * 62 Sites= Rs3.10 Lakh
4. TrueNat Laboratory @Rs 5000 * 484 sites = Rs 24.20 Lakh Maintenance State level 
1. IRL @ Rs 12.00 Lakh = Rs 12.00 Lakh
2. CDST labs@Rs. 14.00 Lakh,  (IGIMS &amp; JLNMCH) 5.0 Lakh * 2 Sites &amp; @ Rs. 4.0 Lakh C&amp;DST Lab Darbhanga 
3. Shifting / relocation &amp; replacement of  IRL/ CDST laboratory  equipment &amp; infrastructure &amp; Establishing Containment Lab  for LCDST along with equipment, accessories, ACs,  autoclave, deep freezer, etc in TBDC new building, Patna  Rs.564.05 Lakh (Break UP shared separately) Procurement of DRTB Drugs
1. For 400 (10% of estimated DRTB patients)  @ Rs 24000* 400 patients = Rs.96.00 Lakh Procurement
1. Lab Materials for follow up/Diagnosis Culture and DST at IRL and CDST lab = Rs 400.00 Lakh
2. TrueNat Chips @ Rs. 588+5% GST=Rs.617.40 * 100000 chips = Rs 617.40 Lakh
3. CBNAAT Cartridges @Rs.692+ 5% GST= 726.60 * 25000 cartridges = Rs 181.65 Lakh  1. For AIC Review Meeting @ Rs 4000 *38 districts DRTB centres= Rs 1.52 Lakh
2. For AIC Review Meeting @ Rs 4000 * 6 Nodal DRTB Centres = Rs 0.24 Lakh
</v>
      </c>
      <c r="Z83" s="82"/>
      <c r="AA83" s="82"/>
      <c r="AB83" s="82"/>
      <c r="AC83" s="82"/>
      <c r="AD83" s="82"/>
      <c r="AE83" s="82"/>
      <c r="AF83" s="82"/>
      <c r="AG83" s="142">
        <f t="shared" si="12"/>
        <v>0</v>
      </c>
      <c r="AH83" s="55"/>
      <c r="AI83" s="82"/>
      <c r="AJ83" s="82"/>
      <c r="AK83" s="82"/>
      <c r="AL83" s="82"/>
      <c r="AM83" s="82"/>
      <c r="AN83" s="82"/>
      <c r="AO83" s="82"/>
      <c r="AP83" s="142">
        <f t="shared" si="13"/>
        <v>0</v>
      </c>
      <c r="AQ83" s="55"/>
      <c r="AR83" s="134"/>
      <c r="AS83" s="134"/>
      <c r="AT83" s="244"/>
      <c r="AU83" s="134"/>
      <c r="AV83" s="134"/>
    </row>
    <row r="84" spans="1:48" ht="228.75" customHeight="1">
      <c r="A84" s="868"/>
      <c r="B84" s="871"/>
      <c r="C84" s="871"/>
      <c r="D84" s="141">
        <v>78</v>
      </c>
      <c r="E84" s="141" t="s">
        <v>91</v>
      </c>
      <c r="F84" s="64">
        <v>0</v>
      </c>
      <c r="G84" s="65"/>
      <c r="H84" s="113">
        <v>0</v>
      </c>
      <c r="I84" s="264">
        <v>0</v>
      </c>
      <c r="J84" s="66">
        <f t="shared" si="9"/>
        <v>0</v>
      </c>
      <c r="K84" s="65"/>
      <c r="L84" s="64">
        <v>0</v>
      </c>
      <c r="M84" s="65"/>
      <c r="N84" s="64">
        <v>0</v>
      </c>
      <c r="O84" s="64">
        <v>0</v>
      </c>
      <c r="P84" s="74">
        <f t="shared" si="10"/>
        <v>0</v>
      </c>
      <c r="Q84" s="65"/>
      <c r="R84" s="64">
        <v>0</v>
      </c>
      <c r="S84" s="65"/>
      <c r="T84" s="113">
        <v>516.75199999999995</v>
      </c>
      <c r="U84" s="83" t="s">
        <v>1431</v>
      </c>
      <c r="V84" s="64"/>
      <c r="W84" s="65"/>
      <c r="X84" s="353">
        <f t="shared" si="8"/>
        <v>516.75199999999995</v>
      </c>
      <c r="Y84" s="85" t="str">
        <f t="shared" si="11"/>
        <v xml:space="preserve">     State &amp; District level 
1. TB mukt Panchayat Pehal activity in 1126 panchayats @ Rs 5000.0= Rs 56.30 lakh
2. World TB day celebration State @ Rs 2.5 Lakh
3. World TB day Celebration District @ Rs 1.0 Lakh * 38 District = Rs 38.00 Lakh
4.  Honorarium for 1068 local TB Champions @Rs.3000 per month =Rs.384.48 Lakh  Operational Cost for community engagement and stigma reduction through TB Champions Rs.35.472 Lakh (Training and monthly meetings etc) </v>
      </c>
      <c r="Z84" s="82"/>
      <c r="AA84" s="82"/>
      <c r="AB84" s="82"/>
      <c r="AC84" s="82"/>
      <c r="AD84" s="82"/>
      <c r="AE84" s="82"/>
      <c r="AF84" s="82"/>
      <c r="AG84" s="142">
        <f t="shared" si="12"/>
        <v>0</v>
      </c>
      <c r="AH84" s="55"/>
      <c r="AI84" s="82"/>
      <c r="AJ84" s="82"/>
      <c r="AK84" s="82"/>
      <c r="AL84" s="82"/>
      <c r="AM84" s="82"/>
      <c r="AN84" s="82"/>
      <c r="AO84" s="82"/>
      <c r="AP84" s="142">
        <f t="shared" si="13"/>
        <v>0</v>
      </c>
      <c r="AQ84" s="55"/>
      <c r="AR84" s="134"/>
      <c r="AS84" s="134"/>
      <c r="AT84" s="244"/>
      <c r="AU84" s="134"/>
      <c r="AV84" s="134"/>
    </row>
    <row r="85" spans="1:48" ht="60.75">
      <c r="A85" s="868"/>
      <c r="B85" s="871"/>
      <c r="C85" s="871"/>
      <c r="D85" s="141">
        <v>79</v>
      </c>
      <c r="E85" s="141" t="s">
        <v>22</v>
      </c>
      <c r="F85" s="69"/>
      <c r="G85" s="70"/>
      <c r="H85" s="114"/>
      <c r="I85" s="266"/>
      <c r="J85" s="66">
        <f t="shared" si="9"/>
        <v>0</v>
      </c>
      <c r="K85" s="70"/>
      <c r="L85" s="69"/>
      <c r="M85" s="70"/>
      <c r="N85" s="69"/>
      <c r="O85" s="69"/>
      <c r="P85" s="74">
        <f t="shared" si="10"/>
        <v>0</v>
      </c>
      <c r="Q85" s="70"/>
      <c r="R85" s="69"/>
      <c r="S85" s="70"/>
      <c r="T85" s="114"/>
      <c r="U85" s="70"/>
      <c r="V85" s="69"/>
      <c r="W85" s="70"/>
      <c r="X85" s="354"/>
      <c r="Y85" s="152" t="str">
        <f t="shared" si="11"/>
        <v xml:space="preserve">      </v>
      </c>
      <c r="Z85" s="153"/>
      <c r="AA85" s="153"/>
      <c r="AB85" s="153"/>
      <c r="AC85" s="153"/>
      <c r="AD85" s="153"/>
      <c r="AE85" s="153"/>
      <c r="AF85" s="153"/>
      <c r="AG85" s="154"/>
      <c r="AH85" s="155"/>
      <c r="AI85" s="153"/>
      <c r="AJ85" s="153"/>
      <c r="AK85" s="153"/>
      <c r="AL85" s="153"/>
      <c r="AM85" s="153"/>
      <c r="AN85" s="153"/>
      <c r="AO85" s="153"/>
      <c r="AP85" s="154"/>
      <c r="AQ85" s="155"/>
      <c r="AR85" s="134"/>
      <c r="AS85" s="134"/>
      <c r="AT85" s="244"/>
      <c r="AU85" s="134"/>
      <c r="AV85" s="134"/>
    </row>
    <row r="86" spans="1:48" ht="60.75">
      <c r="A86" s="868"/>
      <c r="B86" s="867" t="s">
        <v>92</v>
      </c>
      <c r="C86" s="867" t="s">
        <v>93</v>
      </c>
      <c r="D86" s="141">
        <v>80</v>
      </c>
      <c r="E86" s="141" t="s">
        <v>94</v>
      </c>
      <c r="F86" s="64"/>
      <c r="G86" s="65"/>
      <c r="H86" s="113"/>
      <c r="I86" s="264"/>
      <c r="J86" s="66">
        <f t="shared" si="9"/>
        <v>0</v>
      </c>
      <c r="K86" s="65"/>
      <c r="L86" s="64"/>
      <c r="M86" s="65"/>
      <c r="N86" s="295"/>
      <c r="O86" s="336">
        <v>322</v>
      </c>
      <c r="P86" s="74">
        <f t="shared" si="10"/>
        <v>322</v>
      </c>
      <c r="Q86" s="335" t="s">
        <v>1058</v>
      </c>
      <c r="R86" s="336"/>
      <c r="S86" s="335"/>
      <c r="T86" s="336"/>
      <c r="U86" s="335"/>
      <c r="V86" s="64"/>
      <c r="W86" s="65"/>
      <c r="X86" s="353">
        <f t="shared" si="8"/>
        <v>322</v>
      </c>
      <c r="Y86" s="85" t="str">
        <f t="shared" si="11"/>
        <v xml:space="preserve">   1. Rs 30 Lakh forConsumables for HRG &amp; HCW Hep B Vaccination and 2. Rs 292 lakhs for adminsitration of HBIG (@Rs2100 per dose) to newborne of Hep B positive mothers as per estimated targets;   </v>
      </c>
      <c r="Z86" s="82"/>
      <c r="AA86" s="82"/>
      <c r="AB86" s="82"/>
      <c r="AC86" s="82"/>
      <c r="AD86" s="82"/>
      <c r="AE86" s="82"/>
      <c r="AF86" s="82"/>
      <c r="AG86" s="142">
        <f t="shared" si="12"/>
        <v>0</v>
      </c>
      <c r="AH86" s="55"/>
      <c r="AI86" s="82"/>
      <c r="AJ86" s="82"/>
      <c r="AK86" s="82"/>
      <c r="AL86" s="82"/>
      <c r="AM86" s="82"/>
      <c r="AN86" s="82"/>
      <c r="AO86" s="82"/>
      <c r="AP86" s="142">
        <f t="shared" si="13"/>
        <v>0</v>
      </c>
      <c r="AQ86" s="55"/>
      <c r="AR86" s="134"/>
      <c r="AS86" s="134"/>
      <c r="AT86" s="244"/>
      <c r="AU86" s="134"/>
      <c r="AV86" s="134"/>
    </row>
    <row r="87" spans="1:48" ht="81">
      <c r="A87" s="868"/>
      <c r="B87" s="867"/>
      <c r="C87" s="867"/>
      <c r="D87" s="141">
        <v>81</v>
      </c>
      <c r="E87" s="141" t="s">
        <v>343</v>
      </c>
      <c r="F87" s="64"/>
      <c r="G87" s="65"/>
      <c r="H87" s="113"/>
      <c r="I87" s="264"/>
      <c r="J87" s="66">
        <f t="shared" si="9"/>
        <v>0</v>
      </c>
      <c r="K87" s="65"/>
      <c r="L87" s="64"/>
      <c r="M87" s="65"/>
      <c r="N87" s="295"/>
      <c r="O87" s="336"/>
      <c r="P87" s="74">
        <f t="shared" si="10"/>
        <v>0</v>
      </c>
      <c r="Q87" s="335"/>
      <c r="R87" s="336">
        <v>950</v>
      </c>
      <c r="S87" s="335" t="s">
        <v>1059</v>
      </c>
      <c r="T87" s="336">
        <v>11.4</v>
      </c>
      <c r="U87" s="335" t="s">
        <v>1060</v>
      </c>
      <c r="V87" s="64"/>
      <c r="W87" s="65"/>
      <c r="X87" s="353">
        <f t="shared" si="8"/>
        <v>961.4</v>
      </c>
      <c r="Y87" s="85" t="str">
        <f t="shared" si="11"/>
        <v xml:space="preserve">    'Rs 950 Lakhs proposed for screening kits, consumables, viral load testing. (out of total Rs 66.5 lakhs as Kind grant for central supplies of viral load test and Rs. 883.5 lakh as cash grant for state procurement). 11.4 Lakh proposed for sample transporation for 38 districts @ 0.30 lakh per district </v>
      </c>
      <c r="Z87" s="82"/>
      <c r="AA87" s="82"/>
      <c r="AB87" s="82"/>
      <c r="AC87" s="82"/>
      <c r="AD87" s="82"/>
      <c r="AE87" s="82"/>
      <c r="AF87" s="82"/>
      <c r="AG87" s="142">
        <f t="shared" si="12"/>
        <v>0</v>
      </c>
      <c r="AH87" s="55"/>
      <c r="AI87" s="82"/>
      <c r="AJ87" s="82"/>
      <c r="AK87" s="82"/>
      <c r="AL87" s="82"/>
      <c r="AM87" s="82"/>
      <c r="AN87" s="82"/>
      <c r="AO87" s="82"/>
      <c r="AP87" s="142">
        <f t="shared" si="13"/>
        <v>0</v>
      </c>
      <c r="AQ87" s="55"/>
      <c r="AR87" s="134"/>
      <c r="AS87" s="134"/>
      <c r="AT87" s="244"/>
      <c r="AU87" s="134"/>
      <c r="AV87" s="134"/>
    </row>
    <row r="88" spans="1:48" ht="81">
      <c r="A88" s="868"/>
      <c r="B88" s="867"/>
      <c r="C88" s="867"/>
      <c r="D88" s="141">
        <v>82</v>
      </c>
      <c r="E88" s="141" t="s">
        <v>344</v>
      </c>
      <c r="F88" s="64"/>
      <c r="G88" s="65"/>
      <c r="H88" s="113"/>
      <c r="I88" s="264"/>
      <c r="J88" s="66">
        <f t="shared" si="9"/>
        <v>0</v>
      </c>
      <c r="K88" s="65"/>
      <c r="L88" s="64"/>
      <c r="M88" s="65"/>
      <c r="N88" s="295"/>
      <c r="O88" s="336"/>
      <c r="P88" s="74">
        <f t="shared" si="10"/>
        <v>0</v>
      </c>
      <c r="Q88" s="335"/>
      <c r="R88" s="336"/>
      <c r="S88" s="335"/>
      <c r="T88" s="336">
        <v>19.5</v>
      </c>
      <c r="U88" s="335" t="s">
        <v>1061</v>
      </c>
      <c r="V88" s="64"/>
      <c r="W88" s="65"/>
      <c r="X88" s="353">
        <f t="shared" si="8"/>
        <v>19.5</v>
      </c>
      <c r="Y88" s="85" t="str">
        <f t="shared" si="11"/>
        <v xml:space="preserve">     Rs 19.50 Lakhs proposed for outreach activity at blocks for Hep B &amp; C screening of 19500 HRGs at TI or hotspots. (@Rs5000/camp) in 38 districts. </v>
      </c>
      <c r="Z88" s="82"/>
      <c r="AA88" s="82"/>
      <c r="AB88" s="82"/>
      <c r="AC88" s="82"/>
      <c r="AD88" s="82"/>
      <c r="AE88" s="82"/>
      <c r="AF88" s="82"/>
      <c r="AG88" s="142">
        <f t="shared" si="12"/>
        <v>0</v>
      </c>
      <c r="AH88" s="55"/>
      <c r="AI88" s="82"/>
      <c r="AJ88" s="82"/>
      <c r="AK88" s="82"/>
      <c r="AL88" s="82"/>
      <c r="AM88" s="82"/>
      <c r="AN88" s="82"/>
      <c r="AO88" s="82"/>
      <c r="AP88" s="142">
        <f t="shared" si="13"/>
        <v>0</v>
      </c>
      <c r="AQ88" s="55"/>
      <c r="AR88" s="134"/>
      <c r="AS88" s="134"/>
      <c r="AT88" s="244"/>
      <c r="AU88" s="134"/>
      <c r="AV88" s="134"/>
    </row>
    <row r="89" spans="1:48" ht="40.5">
      <c r="A89" s="868"/>
      <c r="B89" s="867"/>
      <c r="C89" s="867"/>
      <c r="D89" s="141">
        <v>83</v>
      </c>
      <c r="E89" s="141" t="s">
        <v>95</v>
      </c>
      <c r="F89" s="64"/>
      <c r="G89" s="65"/>
      <c r="H89" s="113"/>
      <c r="I89" s="264"/>
      <c r="J89" s="66">
        <f t="shared" si="9"/>
        <v>0</v>
      </c>
      <c r="K89" s="65"/>
      <c r="L89" s="64"/>
      <c r="M89" s="65"/>
      <c r="N89" s="336">
        <v>110</v>
      </c>
      <c r="O89" s="336">
        <v>38</v>
      </c>
      <c r="P89" s="74">
        <f t="shared" si="10"/>
        <v>148</v>
      </c>
      <c r="Q89" s="335" t="s">
        <v>1062</v>
      </c>
      <c r="R89" s="336"/>
      <c r="S89" s="335"/>
      <c r="T89" s="336"/>
      <c r="U89" s="335"/>
      <c r="V89" s="64"/>
      <c r="W89" s="65"/>
      <c r="X89" s="353">
        <f t="shared" si="8"/>
        <v>148</v>
      </c>
      <c r="Y89" s="85" t="str">
        <f t="shared" si="11"/>
        <v xml:space="preserve">   110 Lakhs proposed for central supplies of Hep  B &amp; C drugs as kind grant &amp; 38 lakhs for managemnt of Hep A &amp; E cases @1 Lakh/ district   </v>
      </c>
      <c r="Z89" s="82"/>
      <c r="AA89" s="82"/>
      <c r="AB89" s="82"/>
      <c r="AC89" s="82"/>
      <c r="AD89" s="82"/>
      <c r="AE89" s="82"/>
      <c r="AF89" s="82"/>
      <c r="AG89" s="142">
        <f t="shared" si="12"/>
        <v>0</v>
      </c>
      <c r="AH89" s="55"/>
      <c r="AI89" s="82"/>
      <c r="AJ89" s="82"/>
      <c r="AK89" s="82"/>
      <c r="AL89" s="82"/>
      <c r="AM89" s="82"/>
      <c r="AN89" s="82"/>
      <c r="AO89" s="82"/>
      <c r="AP89" s="142">
        <f t="shared" si="13"/>
        <v>0</v>
      </c>
      <c r="AQ89" s="55"/>
      <c r="AR89" s="134"/>
      <c r="AS89" s="134"/>
      <c r="AT89" s="244"/>
      <c r="AU89" s="134"/>
      <c r="AV89" s="134"/>
    </row>
    <row r="90" spans="1:48" ht="121.5">
      <c r="A90" s="868"/>
      <c r="B90" s="141" t="s">
        <v>96</v>
      </c>
      <c r="C90" s="141" t="s">
        <v>97</v>
      </c>
      <c r="D90" s="141">
        <v>84</v>
      </c>
      <c r="E90" s="141" t="s">
        <v>98</v>
      </c>
      <c r="F90" s="64"/>
      <c r="G90" s="65"/>
      <c r="H90" s="113"/>
      <c r="I90" s="264"/>
      <c r="J90" s="66">
        <f t="shared" si="9"/>
        <v>0</v>
      </c>
      <c r="K90" s="65"/>
      <c r="L90" s="64"/>
      <c r="M90" s="65"/>
      <c r="N90" s="64"/>
      <c r="O90" s="64">
        <v>160</v>
      </c>
      <c r="P90" s="74">
        <f t="shared" si="10"/>
        <v>160</v>
      </c>
      <c r="Q90" s="65" t="s">
        <v>605</v>
      </c>
      <c r="R90" s="64"/>
      <c r="S90" s="65"/>
      <c r="T90" s="113">
        <v>20</v>
      </c>
      <c r="U90" s="65" t="s">
        <v>1334</v>
      </c>
      <c r="V90" s="64">
        <v>20</v>
      </c>
      <c r="W90" s="65" t="s">
        <v>606</v>
      </c>
      <c r="X90" s="353">
        <f t="shared" si="8"/>
        <v>200</v>
      </c>
      <c r="Y90" s="85" t="str">
        <f t="shared" si="11"/>
        <v xml:space="preserve">    Fund proposed: 2 Crore for ARV andARS procurement by BMSICL@Rs 300 for ARV for approx 35000 Animal bite cases &amp; @Rs  350 for ARS for approx 27000 animal bite cases  20 Lakhs proposed for  office expenses for ARC functionalization &amp; for NRCP office works @0.5 lakh/district (Total 38 districts)+@ 1 lakh for state
  20 Lakh proposed for intersectoral joint action Plan meetings for Rabies control @50,000/district (total 38 district)+ @1 Lakh for State</v>
      </c>
      <c r="Z90" s="82"/>
      <c r="AA90" s="82"/>
      <c r="AB90" s="82"/>
      <c r="AC90" s="82"/>
      <c r="AD90" s="82"/>
      <c r="AE90" s="82"/>
      <c r="AF90" s="82"/>
      <c r="AG90" s="142">
        <f t="shared" si="12"/>
        <v>0</v>
      </c>
      <c r="AH90" s="55"/>
      <c r="AI90" s="82"/>
      <c r="AJ90" s="82"/>
      <c r="AK90" s="82"/>
      <c r="AL90" s="82"/>
      <c r="AM90" s="82"/>
      <c r="AN90" s="82"/>
      <c r="AO90" s="82"/>
      <c r="AP90" s="142">
        <f t="shared" si="13"/>
        <v>0</v>
      </c>
      <c r="AQ90" s="55"/>
      <c r="AR90" s="134"/>
      <c r="AS90" s="134"/>
      <c r="AT90" s="244"/>
      <c r="AU90" s="134"/>
      <c r="AV90" s="134"/>
    </row>
    <row r="91" spans="1:48" ht="101.25">
      <c r="A91" s="868"/>
      <c r="B91" s="141" t="s">
        <v>99</v>
      </c>
      <c r="C91" s="141" t="s">
        <v>100</v>
      </c>
      <c r="D91" s="141">
        <v>85</v>
      </c>
      <c r="E91" s="141" t="s">
        <v>101</v>
      </c>
      <c r="F91" s="64"/>
      <c r="G91" s="65"/>
      <c r="H91" s="113"/>
      <c r="I91" s="264"/>
      <c r="J91" s="66">
        <f t="shared" si="9"/>
        <v>0</v>
      </c>
      <c r="K91" s="65"/>
      <c r="L91" s="64"/>
      <c r="M91" s="65"/>
      <c r="N91" s="64"/>
      <c r="O91" s="64"/>
      <c r="P91" s="74">
        <f t="shared" si="10"/>
        <v>0</v>
      </c>
      <c r="Q91" s="65"/>
      <c r="R91" s="64"/>
      <c r="S91" s="65"/>
      <c r="T91" s="113"/>
      <c r="U91" s="65"/>
      <c r="V91" s="64"/>
      <c r="W91" s="65"/>
      <c r="X91" s="353">
        <f t="shared" si="8"/>
        <v>0</v>
      </c>
      <c r="Y91" s="85" t="str">
        <f t="shared" si="11"/>
        <v xml:space="preserve">      </v>
      </c>
      <c r="Z91" s="82"/>
      <c r="AA91" s="82"/>
      <c r="AB91" s="82"/>
      <c r="AC91" s="82"/>
      <c r="AD91" s="82"/>
      <c r="AE91" s="82"/>
      <c r="AF91" s="82"/>
      <c r="AG91" s="142">
        <f t="shared" si="12"/>
        <v>0</v>
      </c>
      <c r="AH91" s="55"/>
      <c r="AI91" s="82"/>
      <c r="AJ91" s="82"/>
      <c r="AK91" s="82"/>
      <c r="AL91" s="82"/>
      <c r="AM91" s="82"/>
      <c r="AN91" s="82"/>
      <c r="AO91" s="82"/>
      <c r="AP91" s="142">
        <f t="shared" si="13"/>
        <v>0</v>
      </c>
      <c r="AQ91" s="55"/>
      <c r="AR91" s="134"/>
      <c r="AS91" s="134"/>
      <c r="AT91" s="244"/>
      <c r="AU91" s="134"/>
      <c r="AV91" s="134"/>
    </row>
    <row r="92" spans="1:48" ht="81">
      <c r="A92" s="868"/>
      <c r="B92" s="141" t="s">
        <v>280</v>
      </c>
      <c r="C92" s="141" t="s">
        <v>22</v>
      </c>
      <c r="D92" s="141">
        <v>86</v>
      </c>
      <c r="E92" s="141" t="s">
        <v>102</v>
      </c>
      <c r="F92" s="69"/>
      <c r="G92" s="70"/>
      <c r="H92" s="114"/>
      <c r="I92" s="266"/>
      <c r="J92" s="66">
        <f t="shared" si="9"/>
        <v>0</v>
      </c>
      <c r="K92" s="70"/>
      <c r="L92" s="69"/>
      <c r="M92" s="70"/>
      <c r="N92" s="69"/>
      <c r="O92" s="69"/>
      <c r="P92" s="74">
        <f t="shared" si="10"/>
        <v>0</v>
      </c>
      <c r="Q92" s="70"/>
      <c r="R92" s="69"/>
      <c r="S92" s="70"/>
      <c r="T92" s="114"/>
      <c r="U92" s="70"/>
      <c r="V92" s="69"/>
      <c r="W92" s="70"/>
      <c r="X92" s="354"/>
      <c r="Y92" s="161" t="str">
        <f t="shared" si="11"/>
        <v xml:space="preserve">      </v>
      </c>
      <c r="Z92" s="153"/>
      <c r="AA92" s="153"/>
      <c r="AB92" s="153"/>
      <c r="AC92" s="153"/>
      <c r="AD92" s="153"/>
      <c r="AE92" s="153"/>
      <c r="AF92" s="153"/>
      <c r="AG92" s="154"/>
      <c r="AH92" s="155"/>
      <c r="AI92" s="153"/>
      <c r="AJ92" s="153"/>
      <c r="AK92" s="153"/>
      <c r="AL92" s="153"/>
      <c r="AM92" s="153"/>
      <c r="AN92" s="153"/>
      <c r="AO92" s="153"/>
      <c r="AP92" s="154"/>
      <c r="AQ92" s="155"/>
      <c r="AR92" s="134"/>
      <c r="AS92" s="134"/>
      <c r="AT92" s="244"/>
      <c r="AU92" s="134"/>
      <c r="AV92" s="134"/>
    </row>
    <row r="93" spans="1:48" s="162" customFormat="1" ht="37.5" customHeight="1">
      <c r="A93" s="868"/>
      <c r="B93" s="870" t="s">
        <v>103</v>
      </c>
      <c r="C93" s="870"/>
      <c r="D93" s="870"/>
      <c r="E93" s="158"/>
      <c r="F93" s="79">
        <f>SUM(F69:F92)</f>
        <v>11210.56</v>
      </c>
      <c r="G93" s="79"/>
      <c r="H93" s="117">
        <f>SUM(H69:H92)</f>
        <v>0</v>
      </c>
      <c r="I93" s="270">
        <f>SUM(I69:I92)</f>
        <v>99.679999999999993</v>
      </c>
      <c r="J93" s="270">
        <f>SUM(J69:J92)</f>
        <v>99.679999999999993</v>
      </c>
      <c r="K93" s="79"/>
      <c r="L93" s="79">
        <f>SUM(L69:L92)</f>
        <v>997.40999999999985</v>
      </c>
      <c r="M93" s="79"/>
      <c r="N93" s="79">
        <f>SUM(N69:N92)</f>
        <v>125.48</v>
      </c>
      <c r="O93" s="79">
        <f>SUM(O69:O92)</f>
        <v>1682.7750000000001</v>
      </c>
      <c r="P93" s="79">
        <f>SUM(P69:P92)</f>
        <v>1808.2550000000001</v>
      </c>
      <c r="Q93" s="79"/>
      <c r="R93" s="79">
        <f>SUM(R69:R92)</f>
        <v>4959.5599999999995</v>
      </c>
      <c r="S93" s="79"/>
      <c r="T93" s="117">
        <f>SUM(T69:T92)</f>
        <v>7959.1819999999989</v>
      </c>
      <c r="U93" s="79"/>
      <c r="V93" s="79">
        <f>SUM(V69:V92)</f>
        <v>321.94</v>
      </c>
      <c r="W93" s="79"/>
      <c r="X93" s="359">
        <f>SUM(X69:X92)</f>
        <v>27400.866999999998</v>
      </c>
      <c r="Y93" s="159" t="str">
        <f t="shared" si="11"/>
        <v xml:space="preserve">      </v>
      </c>
      <c r="Z93" s="79">
        <f t="shared" ref="Z93:AF93" si="14">SUM(Z69:Z92)</f>
        <v>0</v>
      </c>
      <c r="AA93" s="79">
        <f t="shared" si="14"/>
        <v>0</v>
      </c>
      <c r="AB93" s="79">
        <f t="shared" si="14"/>
        <v>0</v>
      </c>
      <c r="AC93" s="79">
        <f t="shared" si="14"/>
        <v>0</v>
      </c>
      <c r="AD93" s="79">
        <f t="shared" si="14"/>
        <v>0</v>
      </c>
      <c r="AE93" s="79">
        <f t="shared" si="14"/>
        <v>0</v>
      </c>
      <c r="AF93" s="79">
        <f t="shared" si="14"/>
        <v>0</v>
      </c>
      <c r="AG93" s="79">
        <f>SUM(AG69:AG92)</f>
        <v>0</v>
      </c>
      <c r="AH93" s="160"/>
      <c r="AI93" s="79">
        <f t="shared" ref="AI93:AO93" si="15">SUM(AI69:AI92)</f>
        <v>0</v>
      </c>
      <c r="AJ93" s="79">
        <f t="shared" si="15"/>
        <v>0</v>
      </c>
      <c r="AK93" s="79">
        <f t="shared" si="15"/>
        <v>0</v>
      </c>
      <c r="AL93" s="79">
        <f t="shared" si="15"/>
        <v>0</v>
      </c>
      <c r="AM93" s="79">
        <f t="shared" si="15"/>
        <v>0</v>
      </c>
      <c r="AN93" s="79">
        <f t="shared" si="15"/>
        <v>0</v>
      </c>
      <c r="AO93" s="79">
        <f t="shared" si="15"/>
        <v>0</v>
      </c>
      <c r="AP93" s="79">
        <f>SUM(AP69:AP92)</f>
        <v>0</v>
      </c>
      <c r="AQ93" s="160"/>
      <c r="AR93" s="134"/>
      <c r="AS93" s="134"/>
      <c r="AT93" s="244"/>
      <c r="AU93" s="134"/>
      <c r="AV93" s="134"/>
    </row>
    <row r="94" spans="1:48" ht="114.75" customHeight="1">
      <c r="A94" s="868" t="s">
        <v>104</v>
      </c>
      <c r="B94" s="867" t="s">
        <v>105</v>
      </c>
      <c r="C94" s="867" t="s">
        <v>106</v>
      </c>
      <c r="D94" s="141">
        <v>87</v>
      </c>
      <c r="E94" s="141" t="s">
        <v>345</v>
      </c>
      <c r="F94" s="68"/>
      <c r="G94" s="84"/>
      <c r="H94" s="119"/>
      <c r="I94" s="265"/>
      <c r="J94" s="66">
        <f t="shared" si="9"/>
        <v>0</v>
      </c>
      <c r="K94" s="84"/>
      <c r="L94" s="68"/>
      <c r="M94" s="84"/>
      <c r="N94" s="68"/>
      <c r="O94" s="68"/>
      <c r="P94" s="74">
        <f t="shared" si="10"/>
        <v>0</v>
      </c>
      <c r="Q94" s="84"/>
      <c r="R94" s="68"/>
      <c r="S94" s="84"/>
      <c r="T94" s="60">
        <v>225</v>
      </c>
      <c r="U94" s="84" t="s">
        <v>974</v>
      </c>
      <c r="V94" s="64"/>
      <c r="W94" s="65"/>
      <c r="X94" s="353">
        <f t="shared" ref="X94:X132" si="16">F94+J94+L94+P94+R94+T94+V94</f>
        <v>225</v>
      </c>
      <c r="Y94" s="85" t="str">
        <f t="shared" si="11"/>
        <v xml:space="preserve">     Ongoing Activity-:
 '-For the consumable of 22,500  Cataract surgery (@1000/Per cataract Surgery) at Govt Health Facilities (MCH/DH/SDH) 
-Due to the Increase the catract surgery target by Govt of India  in FY 2026-27  </v>
      </c>
      <c r="Z94" s="82"/>
      <c r="AA94" s="82"/>
      <c r="AB94" s="82"/>
      <c r="AC94" s="82"/>
      <c r="AD94" s="82"/>
      <c r="AE94" s="82"/>
      <c r="AF94" s="82"/>
      <c r="AG94" s="142">
        <f t="shared" si="12"/>
        <v>0</v>
      </c>
      <c r="AH94" s="55"/>
      <c r="AI94" s="82"/>
      <c r="AJ94" s="82"/>
      <c r="AK94" s="82"/>
      <c r="AL94" s="82"/>
      <c r="AM94" s="82"/>
      <c r="AN94" s="82"/>
      <c r="AO94" s="82"/>
      <c r="AP94" s="142">
        <f t="shared" si="13"/>
        <v>0</v>
      </c>
      <c r="AQ94" s="55"/>
      <c r="AR94" s="134"/>
      <c r="AS94" s="134"/>
      <c r="AT94" s="244"/>
      <c r="AU94" s="134"/>
      <c r="AV94" s="134"/>
    </row>
    <row r="95" spans="1:48" ht="121.5">
      <c r="A95" s="868"/>
      <c r="B95" s="867"/>
      <c r="C95" s="867"/>
      <c r="D95" s="141">
        <v>88</v>
      </c>
      <c r="E95" s="141" t="s">
        <v>107</v>
      </c>
      <c r="F95" s="68"/>
      <c r="G95" s="84"/>
      <c r="H95" s="119"/>
      <c r="I95" s="265"/>
      <c r="J95" s="66">
        <f t="shared" si="9"/>
        <v>0</v>
      </c>
      <c r="K95" s="84"/>
      <c r="L95" s="68"/>
      <c r="M95" s="84"/>
      <c r="N95" s="68"/>
      <c r="O95" s="68"/>
      <c r="P95" s="74">
        <f t="shared" si="10"/>
        <v>0</v>
      </c>
      <c r="Q95" s="84"/>
      <c r="R95" s="68"/>
      <c r="S95" s="84"/>
      <c r="T95" s="60">
        <v>4750</v>
      </c>
      <c r="U95" s="84" t="s">
        <v>975</v>
      </c>
      <c r="V95" s="64"/>
      <c r="W95" s="65"/>
      <c r="X95" s="353">
        <f t="shared" si="16"/>
        <v>4750</v>
      </c>
      <c r="Y95" s="85" t="str">
        <f t="shared" si="11"/>
        <v xml:space="preserve">      Ongoing Activity-:
Cataract Surgeries  by the NGOs &amp; Private Practitioners for 2,37,500(Two Lakh Thirty Seven Thousand  Five Hundred only) Cataract Surgery @ Rs 2000/-Per Cataract Surgery. 
-Due to the Increase the catract surgery target by Govt of India  in FY 2026-27  </v>
      </c>
      <c r="Z95" s="82"/>
      <c r="AA95" s="82"/>
      <c r="AB95" s="82"/>
      <c r="AC95" s="82"/>
      <c r="AD95" s="82"/>
      <c r="AE95" s="82"/>
      <c r="AF95" s="82"/>
      <c r="AG95" s="142">
        <f t="shared" si="12"/>
        <v>0</v>
      </c>
      <c r="AH95" s="55"/>
      <c r="AI95" s="82"/>
      <c r="AJ95" s="82"/>
      <c r="AK95" s="82"/>
      <c r="AL95" s="82"/>
      <c r="AM95" s="82"/>
      <c r="AN95" s="82"/>
      <c r="AO95" s="82"/>
      <c r="AP95" s="142">
        <f t="shared" si="13"/>
        <v>0</v>
      </c>
      <c r="AQ95" s="55"/>
      <c r="AR95" s="134"/>
      <c r="AS95" s="134"/>
      <c r="AT95" s="244"/>
      <c r="AU95" s="134"/>
      <c r="AV95" s="134"/>
    </row>
    <row r="96" spans="1:48" ht="60.75">
      <c r="A96" s="868"/>
      <c r="B96" s="867"/>
      <c r="C96" s="867"/>
      <c r="D96" s="141">
        <v>89</v>
      </c>
      <c r="E96" s="141" t="s">
        <v>346</v>
      </c>
      <c r="F96" s="68"/>
      <c r="G96" s="84"/>
      <c r="H96" s="119"/>
      <c r="I96" s="265"/>
      <c r="J96" s="66">
        <f t="shared" si="9"/>
        <v>0</v>
      </c>
      <c r="K96" s="84"/>
      <c r="L96" s="68"/>
      <c r="M96" s="84"/>
      <c r="N96" s="68"/>
      <c r="O96" s="68"/>
      <c r="P96" s="74">
        <f t="shared" si="10"/>
        <v>0</v>
      </c>
      <c r="Q96" s="84"/>
      <c r="R96" s="68"/>
      <c r="S96" s="84"/>
      <c r="T96" s="119"/>
      <c r="U96" s="84"/>
      <c r="V96" s="64"/>
      <c r="W96" s="65"/>
      <c r="X96" s="353">
        <f t="shared" si="16"/>
        <v>0</v>
      </c>
      <c r="Y96" s="85" t="str">
        <f t="shared" si="11"/>
        <v xml:space="preserve">      </v>
      </c>
      <c r="Z96" s="82"/>
      <c r="AA96" s="82"/>
      <c r="AB96" s="82"/>
      <c r="AC96" s="82"/>
      <c r="AD96" s="82"/>
      <c r="AE96" s="82"/>
      <c r="AF96" s="82"/>
      <c r="AG96" s="142">
        <f t="shared" si="12"/>
        <v>0</v>
      </c>
      <c r="AH96" s="55"/>
      <c r="AI96" s="82"/>
      <c r="AJ96" s="82"/>
      <c r="AK96" s="82"/>
      <c r="AL96" s="82"/>
      <c r="AM96" s="82"/>
      <c r="AN96" s="82"/>
      <c r="AO96" s="82"/>
      <c r="AP96" s="142">
        <f t="shared" si="13"/>
        <v>0</v>
      </c>
      <c r="AQ96" s="55"/>
      <c r="AR96" s="134"/>
      <c r="AS96" s="134"/>
      <c r="AT96" s="244"/>
      <c r="AU96" s="134"/>
      <c r="AV96" s="134"/>
    </row>
    <row r="97" spans="1:48" ht="60.75">
      <c r="A97" s="868"/>
      <c r="B97" s="867"/>
      <c r="C97" s="867"/>
      <c r="D97" s="141">
        <v>90</v>
      </c>
      <c r="E97" s="141" t="s">
        <v>108</v>
      </c>
      <c r="F97" s="68"/>
      <c r="G97" s="84"/>
      <c r="H97" s="119"/>
      <c r="I97" s="265"/>
      <c r="J97" s="66">
        <f t="shared" si="9"/>
        <v>0</v>
      </c>
      <c r="K97" s="84"/>
      <c r="L97" s="68"/>
      <c r="M97" s="84"/>
      <c r="N97" s="68"/>
      <c r="O97" s="68"/>
      <c r="P97" s="74">
        <f t="shared" si="10"/>
        <v>0</v>
      </c>
      <c r="Q97" s="84"/>
      <c r="R97" s="68"/>
      <c r="S97" s="84"/>
      <c r="T97" s="119"/>
      <c r="U97" s="84"/>
      <c r="V97" s="64"/>
      <c r="W97" s="65"/>
      <c r="X97" s="353">
        <f t="shared" si="16"/>
        <v>0</v>
      </c>
      <c r="Y97" s="85" t="str">
        <f t="shared" si="11"/>
        <v xml:space="preserve">      </v>
      </c>
      <c r="Z97" s="82"/>
      <c r="AA97" s="82"/>
      <c r="AB97" s="82"/>
      <c r="AC97" s="82"/>
      <c r="AD97" s="82"/>
      <c r="AE97" s="82"/>
      <c r="AF97" s="82"/>
      <c r="AG97" s="142">
        <f t="shared" si="12"/>
        <v>0</v>
      </c>
      <c r="AH97" s="55"/>
      <c r="AI97" s="82"/>
      <c r="AJ97" s="82"/>
      <c r="AK97" s="82"/>
      <c r="AL97" s="82"/>
      <c r="AM97" s="82"/>
      <c r="AN97" s="82"/>
      <c r="AO97" s="82"/>
      <c r="AP97" s="142">
        <f t="shared" si="13"/>
        <v>0</v>
      </c>
      <c r="AQ97" s="55"/>
      <c r="AR97" s="134"/>
      <c r="AS97" s="134"/>
      <c r="AT97" s="244"/>
      <c r="AU97" s="134"/>
      <c r="AV97" s="134"/>
    </row>
    <row r="98" spans="1:48" ht="40.5">
      <c r="A98" s="868"/>
      <c r="B98" s="867"/>
      <c r="C98" s="867"/>
      <c r="D98" s="141">
        <v>91</v>
      </c>
      <c r="E98" s="141" t="s">
        <v>109</v>
      </c>
      <c r="F98" s="68"/>
      <c r="G98" s="84"/>
      <c r="H98" s="119"/>
      <c r="I98" s="265"/>
      <c r="J98" s="66">
        <f t="shared" si="9"/>
        <v>0</v>
      </c>
      <c r="K98" s="84"/>
      <c r="L98" s="68"/>
      <c r="M98" s="84"/>
      <c r="N98" s="68"/>
      <c r="O98" s="68"/>
      <c r="P98" s="74">
        <f t="shared" si="10"/>
        <v>0</v>
      </c>
      <c r="Q98" s="84"/>
      <c r="R98" s="68"/>
      <c r="S98" s="84"/>
      <c r="T98" s="119"/>
      <c r="U98" s="84"/>
      <c r="V98" s="64"/>
      <c r="W98" s="65"/>
      <c r="X98" s="353">
        <f t="shared" si="16"/>
        <v>0</v>
      </c>
      <c r="Y98" s="85" t="str">
        <f t="shared" si="11"/>
        <v xml:space="preserve">      </v>
      </c>
      <c r="Z98" s="82"/>
      <c r="AA98" s="82"/>
      <c r="AB98" s="82"/>
      <c r="AC98" s="82"/>
      <c r="AD98" s="82"/>
      <c r="AE98" s="82"/>
      <c r="AF98" s="82"/>
      <c r="AG98" s="142">
        <f t="shared" si="12"/>
        <v>0</v>
      </c>
      <c r="AH98" s="55"/>
      <c r="AI98" s="82"/>
      <c r="AJ98" s="82"/>
      <c r="AK98" s="82"/>
      <c r="AL98" s="82"/>
      <c r="AM98" s="82"/>
      <c r="AN98" s="82"/>
      <c r="AO98" s="82"/>
      <c r="AP98" s="142">
        <f t="shared" si="13"/>
        <v>0</v>
      </c>
      <c r="AQ98" s="55"/>
      <c r="AR98" s="134"/>
      <c r="AS98" s="134"/>
      <c r="AT98" s="244"/>
      <c r="AU98" s="134"/>
      <c r="AV98" s="134"/>
    </row>
    <row r="99" spans="1:48" ht="101.25" customHeight="1">
      <c r="A99" s="868"/>
      <c r="B99" s="867"/>
      <c r="C99" s="867"/>
      <c r="D99" s="141">
        <v>92</v>
      </c>
      <c r="E99" s="141" t="s">
        <v>348</v>
      </c>
      <c r="F99" s="68"/>
      <c r="G99" s="84"/>
      <c r="H99" s="119"/>
      <c r="I99" s="265"/>
      <c r="J99" s="66">
        <f t="shared" si="9"/>
        <v>0</v>
      </c>
      <c r="K99" s="84"/>
      <c r="L99" s="68"/>
      <c r="M99" s="84"/>
      <c r="N99" s="68"/>
      <c r="O99" s="68"/>
      <c r="P99" s="74">
        <f t="shared" si="10"/>
        <v>0</v>
      </c>
      <c r="Q99" s="84"/>
      <c r="R99" s="68"/>
      <c r="S99" s="84"/>
      <c r="T99" s="60">
        <v>5</v>
      </c>
      <c r="U99" s="84" t="s">
        <v>976</v>
      </c>
      <c r="V99" s="64"/>
      <c r="W99" s="65"/>
      <c r="X99" s="353">
        <f t="shared" si="16"/>
        <v>5</v>
      </c>
      <c r="Y99" s="85" t="str">
        <f t="shared" si="11"/>
        <v xml:space="preserve">     Ongoing  Activity-:
 For the Collection of 500 (Eye ball (250Pairs)      (@ Rs. 2000/-Per pair of Eye balls) at Eye bank of Medical Colleges and RIO. 
- For  consumables including preservation material &amp; media, transportation/POL and contingencies. </v>
      </c>
      <c r="Z99" s="82"/>
      <c r="AA99" s="82"/>
      <c r="AB99" s="82"/>
      <c r="AC99" s="82"/>
      <c r="AD99" s="82"/>
      <c r="AE99" s="82"/>
      <c r="AF99" s="82"/>
      <c r="AG99" s="142">
        <f t="shared" si="12"/>
        <v>0</v>
      </c>
      <c r="AH99" s="55"/>
      <c r="AI99" s="82"/>
      <c r="AJ99" s="82"/>
      <c r="AK99" s="82"/>
      <c r="AL99" s="82"/>
      <c r="AM99" s="82"/>
      <c r="AN99" s="82"/>
      <c r="AO99" s="82"/>
      <c r="AP99" s="142">
        <f t="shared" si="13"/>
        <v>0</v>
      </c>
      <c r="AQ99" s="55"/>
      <c r="AR99" s="134"/>
      <c r="AS99" s="134"/>
      <c r="AT99" s="244"/>
      <c r="AU99" s="134"/>
      <c r="AV99" s="134"/>
    </row>
    <row r="100" spans="1:48" ht="243">
      <c r="A100" s="868"/>
      <c r="B100" s="867"/>
      <c r="C100" s="867"/>
      <c r="D100" s="141">
        <v>93</v>
      </c>
      <c r="E100" s="141" t="s">
        <v>347</v>
      </c>
      <c r="F100" s="68"/>
      <c r="G100" s="84"/>
      <c r="H100" s="119"/>
      <c r="I100" s="265"/>
      <c r="J100" s="66">
        <f t="shared" si="9"/>
        <v>0</v>
      </c>
      <c r="K100" s="84"/>
      <c r="L100" s="44">
        <v>361.8</v>
      </c>
      <c r="M100" s="44" t="s">
        <v>977</v>
      </c>
      <c r="N100" s="68"/>
      <c r="O100" s="68"/>
      <c r="P100" s="74">
        <f t="shared" si="10"/>
        <v>0</v>
      </c>
      <c r="Q100" s="84"/>
      <c r="R100" s="68"/>
      <c r="S100" s="84"/>
      <c r="T100" s="119"/>
      <c r="U100" s="84"/>
      <c r="V100" s="64"/>
      <c r="W100" s="65"/>
      <c r="X100" s="353">
        <f t="shared" si="16"/>
        <v>361.8</v>
      </c>
      <c r="Y100" s="85" t="str">
        <f t="shared" si="11"/>
        <v xml:space="preserve">  Ongoing  Activity-:
We have a plan to distribute 1,35,000 spectacles (Tender Amount @ Rs.268/spectacle- (Prescription glasses)= Total amount required Rs.3,61,80,000
1.The target will be fixed based on the performance of the Eye Health facility in the Districts 
2.Free spectacles provided through outreach activity and hospital walk-in patient (DH/Vision Centre) and involve AWW/ASHA
3. Cover to all Govt. &amp; Govt-aided schools through the School Screening Programme.
    </v>
      </c>
      <c r="Z100" s="82"/>
      <c r="AA100" s="82"/>
      <c r="AB100" s="82"/>
      <c r="AC100" s="82"/>
      <c r="AD100" s="82"/>
      <c r="AE100" s="82"/>
      <c r="AF100" s="82"/>
      <c r="AG100" s="142">
        <f t="shared" si="12"/>
        <v>0</v>
      </c>
      <c r="AH100" s="55"/>
      <c r="AI100" s="82"/>
      <c r="AJ100" s="82"/>
      <c r="AK100" s="82"/>
      <c r="AL100" s="82"/>
      <c r="AM100" s="82"/>
      <c r="AN100" s="82"/>
      <c r="AO100" s="82"/>
      <c r="AP100" s="142">
        <f t="shared" si="13"/>
        <v>0</v>
      </c>
      <c r="AQ100" s="55"/>
      <c r="AR100" s="134"/>
      <c r="AS100" s="134"/>
      <c r="AT100" s="244"/>
      <c r="AU100" s="134"/>
      <c r="AV100" s="134"/>
    </row>
    <row r="101" spans="1:48" ht="322.5" customHeight="1">
      <c r="A101" s="868"/>
      <c r="B101" s="867"/>
      <c r="C101" s="867"/>
      <c r="D101" s="141">
        <v>94</v>
      </c>
      <c r="E101" s="141" t="s">
        <v>349</v>
      </c>
      <c r="F101" s="68"/>
      <c r="G101" s="84"/>
      <c r="H101" s="119"/>
      <c r="I101" s="265"/>
      <c r="J101" s="66">
        <f t="shared" si="9"/>
        <v>0</v>
      </c>
      <c r="K101" s="84"/>
      <c r="L101" s="351">
        <v>731.69960000000003</v>
      </c>
      <c r="M101" s="44" t="s">
        <v>978</v>
      </c>
      <c r="N101" s="68"/>
      <c r="O101" s="68"/>
      <c r="P101" s="74">
        <f t="shared" si="10"/>
        <v>0</v>
      </c>
      <c r="Q101" s="84"/>
      <c r="R101" s="68"/>
      <c r="S101" s="84"/>
      <c r="T101" s="119"/>
      <c r="U101" s="84"/>
      <c r="V101" s="64"/>
      <c r="W101" s="65"/>
      <c r="X101" s="353">
        <f t="shared" si="16"/>
        <v>731.69960000000003</v>
      </c>
      <c r="Y101" s="85" t="str">
        <f t="shared" si="11"/>
        <v xml:space="preserve">  Ongoing  Activity-:
We have a plan to distribute 3,19,620 spectacles (for All Age Group)
(A) 59,120 spectacles of Single Near Vision, (B) 85,500 spectacles of plano Bifocal &amp; (C ) 1,75,000 Spectacles of prescription glasses
A) Tender Amount  @ Rs. 158/spectacle - ( Single Near vision)
Required budget for 59,120 spectacles = Rs.158x 59,120=Rs 93,40,960/-
B) Tender Amount  @ Rs.198/spectacle - ( Plano bifocal)
Required Budget for 1,00,000 spectacles = Rs.198x 85,500=Rs.1,69,29,000/-
C) Tender Amount @ Rs. 268/spectacle- (Prescription glasses)
Required Budget for 2,00,000 Spectacles = Rs.268x 1,75,000=Rs. 4,69,00,000/-
 Total Budget Required for 319620 Spectacles(A+B+C)= Rs.7,31,69,960   ( Rs 9340960+16929000+46900000)    </v>
      </c>
      <c r="Z101" s="82"/>
      <c r="AA101" s="82"/>
      <c r="AB101" s="82"/>
      <c r="AC101" s="82"/>
      <c r="AD101" s="82"/>
      <c r="AE101" s="82"/>
      <c r="AF101" s="82"/>
      <c r="AG101" s="142">
        <f t="shared" si="12"/>
        <v>0</v>
      </c>
      <c r="AH101" s="55"/>
      <c r="AI101" s="82"/>
      <c r="AJ101" s="82"/>
      <c r="AK101" s="82"/>
      <c r="AL101" s="82"/>
      <c r="AM101" s="82"/>
      <c r="AN101" s="82"/>
      <c r="AO101" s="82"/>
      <c r="AP101" s="142">
        <f t="shared" si="13"/>
        <v>0</v>
      </c>
      <c r="AQ101" s="55"/>
      <c r="AR101" s="134"/>
      <c r="AS101" s="134"/>
      <c r="AT101" s="244"/>
      <c r="AU101" s="134"/>
      <c r="AV101" s="134"/>
    </row>
    <row r="102" spans="1:48" ht="384.75">
      <c r="A102" s="868"/>
      <c r="B102" s="867"/>
      <c r="C102" s="867"/>
      <c r="D102" s="141">
        <v>95</v>
      </c>
      <c r="E102" s="141" t="s">
        <v>350</v>
      </c>
      <c r="F102" s="68"/>
      <c r="G102" s="84"/>
      <c r="H102" s="119"/>
      <c r="I102" s="265"/>
      <c r="J102" s="66">
        <f t="shared" si="9"/>
        <v>0</v>
      </c>
      <c r="K102" s="84"/>
      <c r="L102" s="44">
        <v>234</v>
      </c>
      <c r="M102" s="44" t="s">
        <v>1152</v>
      </c>
      <c r="N102" s="68"/>
      <c r="O102" s="68"/>
      <c r="P102" s="74">
        <f t="shared" si="10"/>
        <v>0</v>
      </c>
      <c r="Q102" s="84"/>
      <c r="R102" s="68"/>
      <c r="S102" s="84"/>
      <c r="T102" s="119"/>
      <c r="U102" s="84"/>
      <c r="V102" s="64"/>
      <c r="W102" s="65"/>
      <c r="X102" s="353">
        <f t="shared" si="16"/>
        <v>234</v>
      </c>
      <c r="Y102" s="85" t="str">
        <f>CONCATENATE(G102," ",K102," ",M102," ",Q102," ",S102," ",U102," ",W102)</f>
        <v xml:space="preserve">  Total budget details of Rs. 2,34,00,000/-
1. Vision Centre under In-house mode- 
   -Strengthening of Old vision Centre and Establishment of New Vision Centre. (Amount for the activity - 74 VC @100000= Rs.74,00,000). As per the requirement in CHC/RH/PHC/UPHC/HWC, 
-Due to 220 new recruitment of PMOAs ( Para Medical Ophthalmic Assistant) under NHM is under Process.
2. Strengthening of Eye health facility (OPD &amp; IPD) in District Hospital, As per  the requirement of the districts for the Equipment/Instrument &amp; Eye OT minor repairing work  (Amount for the activity  for         2 districts Hospital @40,00,000 per district= Rs.80,00,000) 
3. Strengthen the Eye Care facility in the Subdivisional Hospital. As per  the requirement of the SDH for the Equipment/Instrument and for the Eye OT minor repairing work  ( Amount for the activity for   2 SDH@20,00,000 Per su= Rs.40,00,000
4. Strengthening of Eye Bank of  Govt. Medical Colleges = Rs 40,00,000/-(for 1 Eye Bank @400000 per Eye Bank)    </v>
      </c>
      <c r="Z102" s="82"/>
      <c r="AA102" s="82"/>
      <c r="AB102" s="82"/>
      <c r="AC102" s="82"/>
      <c r="AD102" s="82"/>
      <c r="AE102" s="82"/>
      <c r="AF102" s="82"/>
      <c r="AG102" s="142">
        <f t="shared" si="12"/>
        <v>0</v>
      </c>
      <c r="AH102" s="55"/>
      <c r="AI102" s="82"/>
      <c r="AJ102" s="82"/>
      <c r="AK102" s="82"/>
      <c r="AL102" s="82"/>
      <c r="AM102" s="82"/>
      <c r="AN102" s="82"/>
      <c r="AO102" s="82"/>
      <c r="AP102" s="142">
        <f t="shared" si="13"/>
        <v>0</v>
      </c>
      <c r="AQ102" s="55"/>
      <c r="AR102" s="134"/>
      <c r="AS102" s="134"/>
      <c r="AT102" s="244"/>
      <c r="AU102" s="134"/>
      <c r="AV102" s="134"/>
    </row>
    <row r="103" spans="1:48" ht="40.5">
      <c r="A103" s="868"/>
      <c r="B103" s="867"/>
      <c r="C103" s="867"/>
      <c r="D103" s="141">
        <v>96</v>
      </c>
      <c r="E103" s="141" t="s">
        <v>110</v>
      </c>
      <c r="F103" s="68"/>
      <c r="G103" s="84"/>
      <c r="H103" s="119"/>
      <c r="I103" s="265"/>
      <c r="J103" s="66">
        <f t="shared" si="9"/>
        <v>0</v>
      </c>
      <c r="K103" s="84"/>
      <c r="L103" s="68"/>
      <c r="M103" s="84"/>
      <c r="N103" s="68"/>
      <c r="O103" s="68"/>
      <c r="P103" s="74">
        <f t="shared" si="10"/>
        <v>0</v>
      </c>
      <c r="Q103" s="84"/>
      <c r="R103" s="68"/>
      <c r="S103" s="84"/>
      <c r="T103" s="60"/>
      <c r="U103" s="44"/>
      <c r="V103" s="64"/>
      <c r="W103" s="65"/>
      <c r="X103" s="353">
        <f t="shared" si="16"/>
        <v>0</v>
      </c>
      <c r="Y103" s="85" t="str">
        <f t="shared" si="11"/>
        <v xml:space="preserve">      </v>
      </c>
      <c r="Z103" s="82"/>
      <c r="AA103" s="82"/>
      <c r="AB103" s="82"/>
      <c r="AC103" s="82"/>
      <c r="AD103" s="82"/>
      <c r="AE103" s="82"/>
      <c r="AF103" s="82"/>
      <c r="AG103" s="142">
        <f t="shared" si="12"/>
        <v>0</v>
      </c>
      <c r="AH103" s="55"/>
      <c r="AI103" s="82"/>
      <c r="AJ103" s="82"/>
      <c r="AK103" s="82"/>
      <c r="AL103" s="82"/>
      <c r="AM103" s="82"/>
      <c r="AN103" s="82"/>
      <c r="AO103" s="82"/>
      <c r="AP103" s="142">
        <f t="shared" si="13"/>
        <v>0</v>
      </c>
      <c r="AQ103" s="55"/>
      <c r="AR103" s="134"/>
      <c r="AS103" s="134"/>
      <c r="AT103" s="244"/>
      <c r="AU103" s="134"/>
      <c r="AV103" s="134"/>
    </row>
    <row r="104" spans="1:48" ht="81">
      <c r="A104" s="868"/>
      <c r="B104" s="871" t="s">
        <v>111</v>
      </c>
      <c r="C104" s="871" t="s">
        <v>112</v>
      </c>
      <c r="D104" s="141">
        <v>97</v>
      </c>
      <c r="E104" s="141" t="s">
        <v>368</v>
      </c>
      <c r="F104" s="64">
        <v>0</v>
      </c>
      <c r="G104" s="65"/>
      <c r="H104" s="113">
        <v>0</v>
      </c>
      <c r="I104" s="264">
        <v>0</v>
      </c>
      <c r="J104" s="66">
        <f t="shared" si="9"/>
        <v>0</v>
      </c>
      <c r="K104" s="65"/>
      <c r="L104" s="64">
        <v>4</v>
      </c>
      <c r="M104" s="65" t="s">
        <v>1335</v>
      </c>
      <c r="N104" s="64">
        <v>0</v>
      </c>
      <c r="O104" s="64">
        <v>25</v>
      </c>
      <c r="P104" s="74">
        <f t="shared" si="10"/>
        <v>25</v>
      </c>
      <c r="Q104" s="65" t="s">
        <v>911</v>
      </c>
      <c r="R104" s="64">
        <v>0</v>
      </c>
      <c r="S104" s="65"/>
      <c r="T104" s="113"/>
      <c r="U104" s="65"/>
      <c r="V104" s="64"/>
      <c r="W104" s="65"/>
      <c r="X104" s="353">
        <f t="shared" si="16"/>
        <v>29</v>
      </c>
      <c r="Y104" s="85" t="str">
        <f t="shared" si="11"/>
        <v xml:space="preserve">  Rupees 1 lakh per district for 4 districts. To procure psychotherapy tools and basic medical equipments for Psychiatrists who are newly placed and clinical psychologist.
  Rupees 1 lakh per districts for 25 districts = 25 lakhs. To purchase psychotropic medicines in accordance with NMHP drug list.   </v>
      </c>
      <c r="Z104" s="82"/>
      <c r="AA104" s="82"/>
      <c r="AB104" s="82"/>
      <c r="AC104" s="82"/>
      <c r="AD104" s="82"/>
      <c r="AE104" s="82"/>
      <c r="AF104" s="82"/>
      <c r="AG104" s="142">
        <f t="shared" si="12"/>
        <v>0</v>
      </c>
      <c r="AH104" s="55"/>
      <c r="AI104" s="82"/>
      <c r="AJ104" s="82"/>
      <c r="AK104" s="82"/>
      <c r="AL104" s="82"/>
      <c r="AM104" s="82"/>
      <c r="AN104" s="82"/>
      <c r="AO104" s="82"/>
      <c r="AP104" s="142">
        <f t="shared" si="13"/>
        <v>0</v>
      </c>
      <c r="AQ104" s="55"/>
      <c r="AR104" s="134"/>
      <c r="AS104" s="134"/>
      <c r="AT104" s="244"/>
      <c r="AU104" s="134"/>
      <c r="AV104" s="134"/>
    </row>
    <row r="105" spans="1:48" s="151" customFormat="1" ht="105.75" customHeight="1">
      <c r="A105" s="868"/>
      <c r="B105" s="871"/>
      <c r="C105" s="871"/>
      <c r="D105" s="144">
        <v>98</v>
      </c>
      <c r="E105" s="144" t="s">
        <v>369</v>
      </c>
      <c r="F105" s="68"/>
      <c r="G105" s="844"/>
      <c r="H105" s="119"/>
      <c r="I105" s="265"/>
      <c r="J105" s="620">
        <f t="shared" si="9"/>
        <v>0</v>
      </c>
      <c r="K105" s="84"/>
      <c r="L105" s="68"/>
      <c r="M105" s="84"/>
      <c r="N105" s="68"/>
      <c r="O105" s="68"/>
      <c r="P105" s="364">
        <f t="shared" si="10"/>
        <v>0</v>
      </c>
      <c r="Q105" s="84"/>
      <c r="R105" s="68"/>
      <c r="S105" s="84"/>
      <c r="T105" s="119">
        <f>3+165.08+1.2</f>
        <v>169.28</v>
      </c>
      <c r="U105" s="126" t="s">
        <v>1459</v>
      </c>
      <c r="V105" s="68"/>
      <c r="W105" s="84"/>
      <c r="X105" s="358">
        <f t="shared" si="16"/>
        <v>169.28</v>
      </c>
      <c r="Y105" s="837" t="str">
        <f t="shared" si="11"/>
        <v xml:space="preserve">     (1) Rupees 3 lakhs for 1 TMC at IGIMS Patna for contingency &amp; Miscellaneous @ 50,000 per month for 6 months. (2) Tele Manas - Procurement of internet- Rupees 1.20 lakhs for 1 TMC at IGIMS Patna for internet/telecom vendor for state telemanas cell @20,000 per month for 06 months.      'Remuneration for Telemanas HR (Details in Annexure) </v>
      </c>
      <c r="Z105" s="147"/>
      <c r="AA105" s="147"/>
      <c r="AB105" s="147"/>
      <c r="AC105" s="147"/>
      <c r="AD105" s="147"/>
      <c r="AE105" s="147"/>
      <c r="AF105" s="147"/>
      <c r="AG105" s="148">
        <f t="shared" si="12"/>
        <v>0</v>
      </c>
      <c r="AH105" s="149"/>
      <c r="AI105" s="147"/>
      <c r="AJ105" s="147"/>
      <c r="AK105" s="147"/>
      <c r="AL105" s="147"/>
      <c r="AM105" s="147"/>
      <c r="AN105" s="147"/>
      <c r="AO105" s="147"/>
      <c r="AP105" s="148">
        <f t="shared" si="13"/>
        <v>0</v>
      </c>
      <c r="AQ105" s="149"/>
      <c r="AR105" s="150"/>
      <c r="AS105" s="150"/>
      <c r="AT105" s="622"/>
      <c r="AU105" s="150"/>
      <c r="AV105" s="150"/>
    </row>
    <row r="106" spans="1:48" ht="40.5">
      <c r="A106" s="868"/>
      <c r="B106" s="871" t="s">
        <v>113</v>
      </c>
      <c r="C106" s="871" t="s">
        <v>114</v>
      </c>
      <c r="D106" s="141">
        <v>99</v>
      </c>
      <c r="E106" s="141" t="s">
        <v>115</v>
      </c>
      <c r="F106" s="64"/>
      <c r="G106" s="65"/>
      <c r="H106" s="113"/>
      <c r="I106" s="264"/>
      <c r="J106" s="66">
        <f t="shared" si="9"/>
        <v>0</v>
      </c>
      <c r="K106" s="65"/>
      <c r="L106" s="64"/>
      <c r="M106" s="65"/>
      <c r="N106" s="64"/>
      <c r="O106" s="64"/>
      <c r="P106" s="74">
        <f t="shared" si="10"/>
        <v>0</v>
      </c>
      <c r="Q106" s="65"/>
      <c r="R106" s="64"/>
      <c r="S106" s="65"/>
      <c r="T106" s="113"/>
      <c r="U106" s="65"/>
      <c r="V106" s="64"/>
      <c r="W106" s="65"/>
      <c r="X106" s="353">
        <f t="shared" si="16"/>
        <v>0</v>
      </c>
      <c r="Y106" s="85" t="str">
        <f t="shared" si="11"/>
        <v xml:space="preserve">      </v>
      </c>
      <c r="Z106" s="82"/>
      <c r="AA106" s="82"/>
      <c r="AB106" s="82"/>
      <c r="AC106" s="82"/>
      <c r="AD106" s="82"/>
      <c r="AE106" s="82"/>
      <c r="AF106" s="82"/>
      <c r="AG106" s="142">
        <f t="shared" si="12"/>
        <v>0</v>
      </c>
      <c r="AH106" s="55"/>
      <c r="AI106" s="82"/>
      <c r="AJ106" s="82"/>
      <c r="AK106" s="82"/>
      <c r="AL106" s="82"/>
      <c r="AM106" s="82"/>
      <c r="AN106" s="82"/>
      <c r="AO106" s="82"/>
      <c r="AP106" s="142">
        <f t="shared" si="13"/>
        <v>0</v>
      </c>
      <c r="AQ106" s="55"/>
      <c r="AR106" s="134"/>
      <c r="AS106" s="134"/>
      <c r="AT106" s="244"/>
      <c r="AU106" s="134"/>
      <c r="AV106" s="134"/>
    </row>
    <row r="107" spans="1:48" ht="253.5" customHeight="1">
      <c r="A107" s="868"/>
      <c r="B107" s="871"/>
      <c r="C107" s="871"/>
      <c r="D107" s="141">
        <v>100</v>
      </c>
      <c r="E107" s="141" t="s">
        <v>116</v>
      </c>
      <c r="F107" s="64"/>
      <c r="G107" s="65"/>
      <c r="H107" s="113"/>
      <c r="I107" s="264"/>
      <c r="J107" s="66">
        <f t="shared" si="9"/>
        <v>0</v>
      </c>
      <c r="K107" s="65"/>
      <c r="L107" s="64"/>
      <c r="M107" s="65"/>
      <c r="N107" s="64"/>
      <c r="O107" s="64"/>
      <c r="P107" s="74">
        <f t="shared" si="10"/>
        <v>0</v>
      </c>
      <c r="Q107" s="65"/>
      <c r="R107" s="76">
        <v>3543.84</v>
      </c>
      <c r="S107" s="78" t="s">
        <v>1361</v>
      </c>
      <c r="T107" s="113"/>
      <c r="U107" s="65"/>
      <c r="V107" s="64"/>
      <c r="W107" s="65"/>
      <c r="X107" s="353">
        <f t="shared" si="16"/>
        <v>3543.84</v>
      </c>
      <c r="Y107" s="85" t="str">
        <f>CONCATENATE(G107," ",K107," ",M107," ",Q107," ",S107," ",U107," ",W107)</f>
        <v xml:space="preserve">    New Activity: 
Physiotherapy Services at Government Health Facility (35 DH, 55-SDH, 54-RH, and 444-CHC= total 588 Health Facilities.
At CGHS Non-NABH (Tier2 @ Rs.230 (Approx Per Session).
Average Number of Patients 11 services per day @ DH, SDH &amp; RH (144 Health Facility) and average 8 services per CHC 444 Health Facility for 25 working days in a month
Budget required for 588 Health Facilities DH, SDH, RH (144*11*25*12*230=1092.96 Lakh and CHC 444*8*25*12*230=2450.88 Lakh
Total budget required=1092.96+2450.88=3543.84 Lakh  </v>
      </c>
      <c r="Z107" s="82"/>
      <c r="AA107" s="82"/>
      <c r="AB107" s="82"/>
      <c r="AC107" s="82"/>
      <c r="AD107" s="82"/>
      <c r="AE107" s="82"/>
      <c r="AF107" s="82"/>
      <c r="AG107" s="142">
        <f t="shared" si="12"/>
        <v>0</v>
      </c>
      <c r="AH107" s="55"/>
      <c r="AI107" s="82"/>
      <c r="AJ107" s="82"/>
      <c r="AK107" s="82"/>
      <c r="AL107" s="82"/>
      <c r="AM107" s="82"/>
      <c r="AN107" s="82"/>
      <c r="AO107" s="82"/>
      <c r="AP107" s="142">
        <f t="shared" si="13"/>
        <v>0</v>
      </c>
      <c r="AQ107" s="55"/>
      <c r="AR107" s="134"/>
      <c r="AS107" s="134"/>
      <c r="AT107" s="244"/>
      <c r="AU107" s="134"/>
      <c r="AV107" s="134"/>
    </row>
    <row r="108" spans="1:48" ht="40.5">
      <c r="A108" s="868"/>
      <c r="B108" s="871"/>
      <c r="C108" s="871"/>
      <c r="D108" s="141">
        <v>101</v>
      </c>
      <c r="E108" s="141" t="s">
        <v>117</v>
      </c>
      <c r="F108" s="64"/>
      <c r="G108" s="65"/>
      <c r="H108" s="113"/>
      <c r="I108" s="264"/>
      <c r="J108" s="66">
        <f t="shared" si="9"/>
        <v>0</v>
      </c>
      <c r="K108" s="65"/>
      <c r="L108" s="64"/>
      <c r="M108" s="65"/>
      <c r="N108" s="64"/>
      <c r="O108" s="64"/>
      <c r="P108" s="74">
        <f t="shared" si="10"/>
        <v>0</v>
      </c>
      <c r="Q108" s="65"/>
      <c r="R108" s="64"/>
      <c r="S108" s="65"/>
      <c r="T108" s="113"/>
      <c r="U108" s="65"/>
      <c r="V108" s="64"/>
      <c r="W108" s="65"/>
      <c r="X108" s="353">
        <f t="shared" si="16"/>
        <v>0</v>
      </c>
      <c r="Y108" s="85" t="str">
        <f t="shared" si="11"/>
        <v xml:space="preserve">      </v>
      </c>
      <c r="Z108" s="82"/>
      <c r="AA108" s="82"/>
      <c r="AB108" s="82"/>
      <c r="AC108" s="82"/>
      <c r="AD108" s="82"/>
      <c r="AE108" s="82"/>
      <c r="AF108" s="82"/>
      <c r="AG108" s="142">
        <f t="shared" si="12"/>
        <v>0</v>
      </c>
      <c r="AH108" s="55"/>
      <c r="AI108" s="82"/>
      <c r="AJ108" s="82"/>
      <c r="AK108" s="82"/>
      <c r="AL108" s="82"/>
      <c r="AM108" s="82"/>
      <c r="AN108" s="82"/>
      <c r="AO108" s="82"/>
      <c r="AP108" s="142">
        <f t="shared" si="13"/>
        <v>0</v>
      </c>
      <c r="AQ108" s="55"/>
      <c r="AR108" s="134"/>
      <c r="AS108" s="134"/>
      <c r="AT108" s="244"/>
      <c r="AU108" s="134"/>
      <c r="AV108" s="134"/>
    </row>
    <row r="109" spans="1:48" s="46" customFormat="1" ht="40.5">
      <c r="A109" s="868"/>
      <c r="B109" s="871"/>
      <c r="C109" s="871"/>
      <c r="D109" s="141">
        <v>102</v>
      </c>
      <c r="E109" s="141" t="s">
        <v>118</v>
      </c>
      <c r="F109" s="64"/>
      <c r="G109" s="65"/>
      <c r="H109" s="113"/>
      <c r="I109" s="264"/>
      <c r="J109" s="66">
        <f t="shared" si="9"/>
        <v>0</v>
      </c>
      <c r="K109" s="65"/>
      <c r="L109" s="64"/>
      <c r="M109" s="65"/>
      <c r="N109" s="64"/>
      <c r="O109" s="64"/>
      <c r="P109" s="74">
        <f t="shared" si="10"/>
        <v>0</v>
      </c>
      <c r="Q109" s="65"/>
      <c r="R109" s="64"/>
      <c r="S109" s="65"/>
      <c r="T109" s="113"/>
      <c r="U109" s="65"/>
      <c r="V109" s="64"/>
      <c r="W109" s="65"/>
      <c r="X109" s="353">
        <f t="shared" si="16"/>
        <v>0</v>
      </c>
      <c r="Y109" s="85" t="str">
        <f t="shared" si="11"/>
        <v xml:space="preserve">      </v>
      </c>
      <c r="Z109" s="82"/>
      <c r="AA109" s="82"/>
      <c r="AB109" s="82"/>
      <c r="AC109" s="82"/>
      <c r="AD109" s="82"/>
      <c r="AE109" s="82"/>
      <c r="AF109" s="82"/>
      <c r="AG109" s="142">
        <f t="shared" si="12"/>
        <v>0</v>
      </c>
      <c r="AH109" s="55"/>
      <c r="AI109" s="82"/>
      <c r="AJ109" s="82"/>
      <c r="AK109" s="82"/>
      <c r="AL109" s="82"/>
      <c r="AM109" s="82"/>
      <c r="AN109" s="82"/>
      <c r="AO109" s="82"/>
      <c r="AP109" s="142">
        <f t="shared" si="13"/>
        <v>0</v>
      </c>
      <c r="AQ109" s="55"/>
      <c r="AR109" s="163"/>
      <c r="AS109" s="163"/>
      <c r="AT109" s="244"/>
      <c r="AU109" s="163"/>
      <c r="AV109" s="163"/>
    </row>
    <row r="110" spans="1:48" ht="60.75">
      <c r="A110" s="868"/>
      <c r="B110" s="871"/>
      <c r="C110" s="871"/>
      <c r="D110" s="141">
        <v>103</v>
      </c>
      <c r="E110" s="141" t="s">
        <v>22</v>
      </c>
      <c r="F110" s="69"/>
      <c r="G110" s="70"/>
      <c r="H110" s="114"/>
      <c r="I110" s="266"/>
      <c r="J110" s="66">
        <f t="shared" si="9"/>
        <v>0</v>
      </c>
      <c r="K110" s="70"/>
      <c r="L110" s="69"/>
      <c r="M110" s="70"/>
      <c r="N110" s="69"/>
      <c r="O110" s="69"/>
      <c r="P110" s="74">
        <f t="shared" si="10"/>
        <v>0</v>
      </c>
      <c r="Q110" s="70"/>
      <c r="R110" s="69"/>
      <c r="S110" s="70"/>
      <c r="T110" s="114"/>
      <c r="U110" s="70"/>
      <c r="V110" s="69"/>
      <c r="W110" s="70"/>
      <c r="X110" s="354"/>
      <c r="Y110" s="152" t="str">
        <f t="shared" si="11"/>
        <v xml:space="preserve">      </v>
      </c>
      <c r="Z110" s="153"/>
      <c r="AA110" s="153"/>
      <c r="AB110" s="153"/>
      <c r="AC110" s="153"/>
      <c r="AD110" s="153"/>
      <c r="AE110" s="153"/>
      <c r="AF110" s="153"/>
      <c r="AG110" s="154"/>
      <c r="AH110" s="155"/>
      <c r="AI110" s="153"/>
      <c r="AJ110" s="153"/>
      <c r="AK110" s="153"/>
      <c r="AL110" s="153"/>
      <c r="AM110" s="153"/>
      <c r="AN110" s="153"/>
      <c r="AO110" s="153"/>
      <c r="AP110" s="154"/>
      <c r="AQ110" s="155"/>
      <c r="AR110" s="134"/>
      <c r="AS110" s="134"/>
      <c r="AT110" s="244"/>
      <c r="AU110" s="134"/>
      <c r="AV110" s="134"/>
    </row>
    <row r="111" spans="1:48" ht="162">
      <c r="A111" s="868"/>
      <c r="B111" s="871" t="s">
        <v>119</v>
      </c>
      <c r="C111" s="871" t="s">
        <v>120</v>
      </c>
      <c r="D111" s="141">
        <v>104</v>
      </c>
      <c r="E111" s="806" t="s">
        <v>121</v>
      </c>
      <c r="F111" s="73"/>
      <c r="G111" s="72"/>
      <c r="H111" s="113"/>
      <c r="I111" s="264"/>
      <c r="J111" s="66">
        <f t="shared" si="9"/>
        <v>0</v>
      </c>
      <c r="K111" s="72"/>
      <c r="L111" s="73"/>
      <c r="M111" s="72"/>
      <c r="N111" s="73"/>
      <c r="O111" s="73"/>
      <c r="P111" s="74">
        <f t="shared" si="10"/>
        <v>0</v>
      </c>
      <c r="Q111" s="72"/>
      <c r="R111" s="73"/>
      <c r="S111" s="72"/>
      <c r="T111" s="113">
        <v>18.239999999999998</v>
      </c>
      <c r="U111" s="72" t="s">
        <v>1056</v>
      </c>
      <c r="V111" s="73"/>
      <c r="W111" s="72"/>
      <c r="X111" s="353">
        <f t="shared" si="16"/>
        <v>18.239999999999998</v>
      </c>
      <c r="Y111" s="85" t="str">
        <f t="shared" si="11"/>
        <v xml:space="preserve">     Activity 1:- At least 4 enforcement drive is to be conducted in three months for strict compliance of COTPA-2003 Act @ Rs. 3,000/- per drive
16 Enforcement drive in a year (also including Tobacco Free Youth Campagin) @ Rs. 3,000/- per drive = (16 x 3,000) = Rs. 48,000/-
38 District = (38 x 48,000) =Rs. 18.24 L
 </v>
      </c>
      <c r="Z111" s="82"/>
      <c r="AA111" s="82"/>
      <c r="AB111" s="82"/>
      <c r="AC111" s="82"/>
      <c r="AD111" s="82"/>
      <c r="AE111" s="82"/>
      <c r="AF111" s="82"/>
      <c r="AG111" s="142">
        <f t="shared" si="12"/>
        <v>0</v>
      </c>
      <c r="AH111" s="55"/>
      <c r="AI111" s="82"/>
      <c r="AJ111" s="82"/>
      <c r="AK111" s="82"/>
      <c r="AL111" s="82"/>
      <c r="AM111" s="82"/>
      <c r="AN111" s="82"/>
      <c r="AO111" s="82"/>
      <c r="AP111" s="142">
        <f t="shared" si="13"/>
        <v>0</v>
      </c>
      <c r="AQ111" s="55"/>
      <c r="AR111" s="134"/>
      <c r="AS111" s="134"/>
      <c r="AT111" s="244"/>
      <c r="AU111" s="134"/>
      <c r="AV111" s="134"/>
    </row>
    <row r="112" spans="1:48" ht="60.75">
      <c r="A112" s="868"/>
      <c r="B112" s="871"/>
      <c r="C112" s="871"/>
      <c r="D112" s="141">
        <v>105</v>
      </c>
      <c r="E112" s="141" t="s">
        <v>351</v>
      </c>
      <c r="F112" s="73"/>
      <c r="G112" s="72"/>
      <c r="H112" s="113"/>
      <c r="I112" s="264"/>
      <c r="J112" s="66">
        <f t="shared" si="9"/>
        <v>0</v>
      </c>
      <c r="K112" s="72"/>
      <c r="L112" s="73"/>
      <c r="M112" s="72"/>
      <c r="N112" s="73"/>
      <c r="O112" s="73"/>
      <c r="P112" s="74">
        <f t="shared" si="10"/>
        <v>0</v>
      </c>
      <c r="Q112" s="72"/>
      <c r="R112" s="73"/>
      <c r="S112" s="72"/>
      <c r="T112" s="113"/>
      <c r="U112" s="72"/>
      <c r="V112" s="73"/>
      <c r="W112" s="72"/>
      <c r="X112" s="353">
        <f t="shared" si="16"/>
        <v>0</v>
      </c>
      <c r="Y112" s="85" t="str">
        <f t="shared" si="11"/>
        <v xml:space="preserve">      </v>
      </c>
      <c r="Z112" s="82"/>
      <c r="AA112" s="82"/>
      <c r="AB112" s="82"/>
      <c r="AC112" s="82"/>
      <c r="AD112" s="82"/>
      <c r="AE112" s="82"/>
      <c r="AF112" s="82"/>
      <c r="AG112" s="142">
        <f t="shared" si="12"/>
        <v>0</v>
      </c>
      <c r="AH112" s="55"/>
      <c r="AI112" s="82"/>
      <c r="AJ112" s="82"/>
      <c r="AK112" s="82"/>
      <c r="AL112" s="82"/>
      <c r="AM112" s="82"/>
      <c r="AN112" s="82"/>
      <c r="AO112" s="82"/>
      <c r="AP112" s="142">
        <f t="shared" si="13"/>
        <v>0</v>
      </c>
      <c r="AQ112" s="55"/>
      <c r="AR112" s="134"/>
      <c r="AS112" s="134"/>
      <c r="AT112" s="244"/>
      <c r="AU112" s="134"/>
      <c r="AV112" s="134"/>
    </row>
    <row r="113" spans="1:48" ht="144" customHeight="1">
      <c r="A113" s="868"/>
      <c r="B113" s="871"/>
      <c r="C113" s="871"/>
      <c r="D113" s="141">
        <v>106</v>
      </c>
      <c r="E113" s="141" t="s">
        <v>122</v>
      </c>
      <c r="F113" s="73"/>
      <c r="G113" s="72"/>
      <c r="H113" s="113"/>
      <c r="I113" s="264"/>
      <c r="J113" s="66">
        <f t="shared" si="9"/>
        <v>0</v>
      </c>
      <c r="K113" s="72"/>
      <c r="L113" s="73"/>
      <c r="M113" s="72"/>
      <c r="N113" s="73"/>
      <c r="O113" s="73">
        <v>2.4</v>
      </c>
      <c r="P113" s="74">
        <f t="shared" si="10"/>
        <v>2.4</v>
      </c>
      <c r="Q113" s="65" t="s">
        <v>799</v>
      </c>
      <c r="R113" s="73"/>
      <c r="S113" s="72"/>
      <c r="T113" s="113">
        <v>11.4</v>
      </c>
      <c r="U113" s="72" t="s">
        <v>1057</v>
      </c>
      <c r="V113" s="73"/>
      <c r="W113" s="72"/>
      <c r="X113" s="353">
        <f t="shared" si="16"/>
        <v>13.8</v>
      </c>
      <c r="Y113" s="85" t="str">
        <f t="shared" si="11"/>
        <v xml:space="preserve">   For procurement of Tobacco Cessation medicines &amp; consumables @ Rs. 12,000/- per TCC.
20 District Level Tobacco Cessation Centre (DTCC) in NCD Clinic where Psychologist are posted = 20 x 12,000 = Rs. 2.40 Lakhs  Activity 1:- Sensitization campaigns, (TFYC &amp; Awareness Session  for 38 districts @Rs.30,000/- (38 X 30,000) = 11.40 L </v>
      </c>
      <c r="Z113" s="82"/>
      <c r="AA113" s="82"/>
      <c r="AB113" s="82"/>
      <c r="AC113" s="82"/>
      <c r="AD113" s="82"/>
      <c r="AE113" s="82"/>
      <c r="AF113" s="82"/>
      <c r="AG113" s="142">
        <f t="shared" si="12"/>
        <v>0</v>
      </c>
      <c r="AH113" s="55"/>
      <c r="AI113" s="82"/>
      <c r="AJ113" s="82"/>
      <c r="AK113" s="82"/>
      <c r="AL113" s="82"/>
      <c r="AM113" s="82"/>
      <c r="AN113" s="82"/>
      <c r="AO113" s="82"/>
      <c r="AP113" s="142">
        <f t="shared" si="13"/>
        <v>0</v>
      </c>
      <c r="AQ113" s="55"/>
      <c r="AR113" s="134"/>
      <c r="AS113" s="134"/>
      <c r="AT113" s="244"/>
      <c r="AU113" s="134"/>
      <c r="AV113" s="134"/>
    </row>
    <row r="114" spans="1:48" ht="409.5">
      <c r="A114" s="868"/>
      <c r="B114" s="871" t="s">
        <v>123</v>
      </c>
      <c r="C114" s="871" t="s">
        <v>290</v>
      </c>
      <c r="D114" s="775">
        <v>107</v>
      </c>
      <c r="E114" s="141" t="s">
        <v>124</v>
      </c>
      <c r="F114" s="338"/>
      <c r="G114" s="339"/>
      <c r="H114" s="340"/>
      <c r="I114" s="341"/>
      <c r="J114" s="66">
        <f t="shared" si="9"/>
        <v>0</v>
      </c>
      <c r="K114" s="339"/>
      <c r="L114" s="342">
        <v>84</v>
      </c>
      <c r="M114" s="343" t="s">
        <v>1154</v>
      </c>
      <c r="N114" s="342"/>
      <c r="O114" s="342">
        <v>456</v>
      </c>
      <c r="P114" s="74">
        <f t="shared" si="10"/>
        <v>456</v>
      </c>
      <c r="Q114" s="343" t="s">
        <v>1064</v>
      </c>
      <c r="R114" s="342">
        <v>1645.8</v>
      </c>
      <c r="S114" s="363" t="s">
        <v>1155</v>
      </c>
      <c r="T114" s="345">
        <v>22.8</v>
      </c>
      <c r="U114" s="343" t="s">
        <v>1366</v>
      </c>
      <c r="V114" s="64"/>
      <c r="W114" s="65"/>
      <c r="X114" s="353">
        <f t="shared" si="16"/>
        <v>2208.6000000000004</v>
      </c>
      <c r="Y114" s="85" t="str">
        <f t="shared" si="11"/>
        <v xml:space="preserve">  Total Budget is required Rs. 84 Lakh
DCCC Equipment and Furniture (as per the list of GOI Operational guidelines for equipment and furniture).
Budget Rs. 4,00,000 Lakh per DCCC. For 21 new districts=4,00,000*21= Rs. 84 Lakh. Total Budget is required  Rs. 456 Lakh
Continued Activity
Budget 12 lakh per District NCD Clinic including New Gardiner hospital, Patna (38*12) =Rs. 456 Lakh.
For procurement of Drugs &amp; Supplies for management of DM, HTN, STEMI, CVD, COPD, CKD, NAFLD etc.  Total Budget is required Rs. 1645.8 Lakh
Human Resources for DCCC of all 38 Districts
Continued activities
Specialist Medical Officer -1 @ 1.40 Lakh, MBBS Doctor -1 @ 1 Lakh, Staff Nurse/GNM-4 @ 22000, Pharmacist-1 @ 22000, HospitalAttendants-2 @ 15000 per DCCC. For (17old and 21 new) =38 districts. Budget required for 38 DCCC =38*4331000= Rs. 1645.8 Lakh.
 Total Budget is required Rs. 38 Lakh
Continued Activity
Budget 5000 Per Month per District NCD Clinic (5000*12*38) = Rs. 22.80 Lakh. 
 </v>
      </c>
      <c r="Z114" s="82"/>
      <c r="AA114" s="82"/>
      <c r="AB114" s="82"/>
      <c r="AC114" s="82"/>
      <c r="AD114" s="82"/>
      <c r="AE114" s="82"/>
      <c r="AF114" s="82"/>
      <c r="AG114" s="142">
        <f t="shared" si="12"/>
        <v>0</v>
      </c>
      <c r="AH114" s="55"/>
      <c r="AI114" s="82"/>
      <c r="AJ114" s="82"/>
      <c r="AK114" s="82"/>
      <c r="AL114" s="82"/>
      <c r="AM114" s="82"/>
      <c r="AN114" s="82"/>
      <c r="AO114" s="82"/>
      <c r="AP114" s="142">
        <f t="shared" si="13"/>
        <v>0</v>
      </c>
      <c r="AQ114" s="55"/>
      <c r="AR114" s="134"/>
      <c r="AS114" s="134"/>
      <c r="AT114" s="244"/>
      <c r="AU114" s="134"/>
      <c r="AV114" s="134"/>
    </row>
    <row r="115" spans="1:48" ht="202.5">
      <c r="A115" s="868"/>
      <c r="B115" s="871"/>
      <c r="C115" s="871"/>
      <c r="D115" s="141">
        <v>108</v>
      </c>
      <c r="E115" s="141" t="s">
        <v>125</v>
      </c>
      <c r="F115" s="338"/>
      <c r="G115" s="339"/>
      <c r="H115" s="340"/>
      <c r="I115" s="341"/>
      <c r="J115" s="66">
        <f t="shared" si="9"/>
        <v>0</v>
      </c>
      <c r="K115" s="339"/>
      <c r="L115" s="342"/>
      <c r="M115" s="346"/>
      <c r="N115" s="342"/>
      <c r="O115" s="344">
        <v>432</v>
      </c>
      <c r="P115" s="364">
        <f t="shared" si="10"/>
        <v>432</v>
      </c>
      <c r="Q115" s="363" t="s">
        <v>1156</v>
      </c>
      <c r="R115" s="342"/>
      <c r="S115" s="346"/>
      <c r="T115" s="347">
        <v>432</v>
      </c>
      <c r="U115" s="363" t="s">
        <v>1365</v>
      </c>
      <c r="V115" s="64"/>
      <c r="W115" s="65"/>
      <c r="X115" s="353">
        <f t="shared" si="16"/>
        <v>864</v>
      </c>
      <c r="Y115" s="85" t="str">
        <f t="shared" si="11"/>
        <v xml:space="preserve">   Total Budget is required Rs. 432 Lakh
Continued Activity
Budget 0.72 lakh per SDH-55, RH-54, CHC-491 =600 NCD Clinic for procurement of Drugs &amp;Supplies for management of DM, HTN, CVD, COPD, CKD (600*0.72) = Rs. 432 Lakh.  Total Budget is (A+B) 432+132 = Rs. 564 Lakh
Continued Activity
A.Contingency/Office expenses Budget Rs 6000 per Facility  SDH-55, RH-54, CHC-491=600 NCD Clinic for Office contingency 0.72*600 = Rs. 432 Lakh.
 </v>
      </c>
      <c r="Z115" s="82"/>
      <c r="AA115" s="82"/>
      <c r="AB115" s="82"/>
      <c r="AC115" s="82"/>
      <c r="AD115" s="82"/>
      <c r="AE115" s="82"/>
      <c r="AF115" s="82"/>
      <c r="AG115" s="142">
        <f t="shared" si="12"/>
        <v>0</v>
      </c>
      <c r="AH115" s="55"/>
      <c r="AI115" s="82"/>
      <c r="AJ115" s="82"/>
      <c r="AK115" s="82"/>
      <c r="AL115" s="82"/>
      <c r="AM115" s="82"/>
      <c r="AN115" s="82"/>
      <c r="AO115" s="82"/>
      <c r="AP115" s="142">
        <f t="shared" si="13"/>
        <v>0</v>
      </c>
      <c r="AQ115" s="55"/>
      <c r="AR115" s="134"/>
      <c r="AS115" s="134"/>
      <c r="AT115" s="283"/>
      <c r="AU115" s="134"/>
      <c r="AV115" s="134"/>
    </row>
    <row r="116" spans="1:48" ht="87" customHeight="1">
      <c r="A116" s="868"/>
      <c r="B116" s="871"/>
      <c r="C116" s="871"/>
      <c r="D116" s="141">
        <v>109</v>
      </c>
      <c r="E116" s="141" t="s">
        <v>126</v>
      </c>
      <c r="F116" s="338"/>
      <c r="G116" s="339"/>
      <c r="H116" s="340"/>
      <c r="I116" s="341"/>
      <c r="J116" s="66">
        <f t="shared" si="9"/>
        <v>0</v>
      </c>
      <c r="K116" s="339"/>
      <c r="L116" s="342"/>
      <c r="M116" s="363"/>
      <c r="N116" s="342"/>
      <c r="O116" s="342"/>
      <c r="P116" s="74">
        <f t="shared" si="10"/>
        <v>0</v>
      </c>
      <c r="Q116" s="346"/>
      <c r="R116" s="814">
        <v>1605</v>
      </c>
      <c r="S116" s="815" t="s">
        <v>1442</v>
      </c>
      <c r="T116" s="345"/>
      <c r="U116" s="346"/>
      <c r="V116" s="64"/>
      <c r="W116" s="65"/>
      <c r="X116" s="353">
        <f t="shared" si="16"/>
        <v>1605</v>
      </c>
      <c r="Y116" s="85" t="str">
        <f t="shared" si="11"/>
        <v xml:space="preserve">    STEMI Program For 599 spokes in 38 districts (DH to PHC and UPHC-Polyclinics) through PPP mode @Rs 121.80 (excluding GST) per ECG. Average Monthly ECG per facility-200 Budget (599*200*11*121.80) = Rs. 1605 Lakh.  </v>
      </c>
      <c r="Z116" s="82"/>
      <c r="AA116" s="82"/>
      <c r="AB116" s="82"/>
      <c r="AC116" s="82"/>
      <c r="AD116" s="82"/>
      <c r="AE116" s="82"/>
      <c r="AF116" s="82"/>
      <c r="AG116" s="142">
        <f t="shared" si="12"/>
        <v>0</v>
      </c>
      <c r="AH116" s="55"/>
      <c r="AI116" s="82"/>
      <c r="AJ116" s="82"/>
      <c r="AK116" s="82"/>
      <c r="AL116" s="82"/>
      <c r="AM116" s="82"/>
      <c r="AN116" s="82"/>
      <c r="AO116" s="82"/>
      <c r="AP116" s="142">
        <f t="shared" si="13"/>
        <v>0</v>
      </c>
      <c r="AQ116" s="55"/>
      <c r="AR116" s="134"/>
      <c r="AS116" s="134"/>
      <c r="AT116" s="244"/>
      <c r="AU116" s="134"/>
      <c r="AV116" s="134"/>
    </row>
    <row r="117" spans="1:48" ht="283.5" customHeight="1">
      <c r="A117" s="868"/>
      <c r="B117" s="871"/>
      <c r="C117" s="871"/>
      <c r="D117" s="141">
        <v>110</v>
      </c>
      <c r="E117" s="141" t="s">
        <v>291</v>
      </c>
      <c r="F117" s="338"/>
      <c r="G117" s="339"/>
      <c r="H117" s="340"/>
      <c r="I117" s="341"/>
      <c r="J117" s="66">
        <f t="shared" si="9"/>
        <v>0</v>
      </c>
      <c r="K117" s="339"/>
      <c r="L117" s="342">
        <v>53.4</v>
      </c>
      <c r="M117" s="363" t="s">
        <v>1065</v>
      </c>
      <c r="N117" s="342"/>
      <c r="O117" s="348">
        <v>380</v>
      </c>
      <c r="P117" s="74">
        <f t="shared" si="10"/>
        <v>380</v>
      </c>
      <c r="Q117" s="349" t="s">
        <v>1157</v>
      </c>
      <c r="R117" s="342">
        <v>2240.64</v>
      </c>
      <c r="S117" s="343" t="s">
        <v>1158</v>
      </c>
      <c r="T117" s="345"/>
      <c r="U117" s="343"/>
      <c r="V117" s="64"/>
      <c r="W117" s="65"/>
      <c r="X117" s="353">
        <f t="shared" si="16"/>
        <v>2674.04</v>
      </c>
      <c r="Y117" s="85" t="str">
        <f t="shared" si="11"/>
        <v xml:space="preserve">  Budget requirement for COPD implementation in 19 districts =7.98+45.43=₹ 53.40 Lakh
Budget requirement for 19 Districts COPD implementation
Continued activity
COPD program under NP-NCD is planned to be implemented in 19 identified districts as per guidelines of MOHFW.  Proposal for purchase of Spiro meter for District Hospitals in 19 identified districts @ ₹ 42,000=7.98 Lakh. Proposed Peak flow Meters at identified DH-19, SDH-24, RH-28, CHC-339, HWC 6788=7098*@640=45.43 Lakh  Total Budget is required  Rs. 380 Lakh
Continued activity
As per the GOI Operational Guidelines-Chemotherapy Drugs for Cancer Care for 38 districts @ 10 Lakhs=38*10 = Rs.380 Lakh. Total Budget is required  Rs. 2240.64 Lakh
Continued Activity
As per the GOI Operational guidelines- for diagnostics for HWC (APHCs, HSCs and UPHC) @ 0.18 lakhs per HWC and 0.25 lakhs per HSC (1403+10895+150= 12448) in all 38 districts (12448*0.18) = Rs. 2240.64  Lakh.  </v>
      </c>
      <c r="Z117" s="82"/>
      <c r="AA117" s="82"/>
      <c r="AB117" s="82"/>
      <c r="AC117" s="82"/>
      <c r="AD117" s="82"/>
      <c r="AE117" s="82"/>
      <c r="AF117" s="82"/>
      <c r="AG117" s="142">
        <f t="shared" si="12"/>
        <v>0</v>
      </c>
      <c r="AH117" s="55"/>
      <c r="AI117" s="82"/>
      <c r="AJ117" s="82"/>
      <c r="AK117" s="82"/>
      <c r="AL117" s="82"/>
      <c r="AM117" s="82"/>
      <c r="AN117" s="82"/>
      <c r="AO117" s="82"/>
      <c r="AP117" s="142">
        <f t="shared" si="13"/>
        <v>0</v>
      </c>
      <c r="AQ117" s="55"/>
      <c r="AR117" s="134"/>
      <c r="AS117" s="134"/>
      <c r="AT117" s="244"/>
      <c r="AU117" s="134"/>
      <c r="AV117" s="134"/>
    </row>
    <row r="118" spans="1:48" ht="60.75">
      <c r="A118" s="868"/>
      <c r="B118" s="871"/>
      <c r="C118" s="871"/>
      <c r="D118" s="141">
        <v>111</v>
      </c>
      <c r="E118" s="141" t="s">
        <v>22</v>
      </c>
      <c r="F118" s="69"/>
      <c r="G118" s="70"/>
      <c r="H118" s="114"/>
      <c r="I118" s="266"/>
      <c r="J118" s="66">
        <f t="shared" si="9"/>
        <v>0</v>
      </c>
      <c r="K118" s="70"/>
      <c r="L118" s="69"/>
      <c r="M118" s="70"/>
      <c r="N118" s="69"/>
      <c r="O118" s="69"/>
      <c r="P118" s="74">
        <f t="shared" si="10"/>
        <v>0</v>
      </c>
      <c r="Q118" s="70"/>
      <c r="R118" s="69"/>
      <c r="S118" s="70"/>
      <c r="T118" s="114"/>
      <c r="U118" s="70"/>
      <c r="V118" s="69"/>
      <c r="W118" s="70"/>
      <c r="X118" s="354"/>
      <c r="Y118" s="152" t="str">
        <f t="shared" si="11"/>
        <v xml:space="preserve">      </v>
      </c>
      <c r="Z118" s="153"/>
      <c r="AA118" s="153"/>
      <c r="AB118" s="153"/>
      <c r="AC118" s="153"/>
      <c r="AD118" s="153"/>
      <c r="AE118" s="153"/>
      <c r="AF118" s="153"/>
      <c r="AG118" s="154"/>
      <c r="AH118" s="155"/>
      <c r="AI118" s="153"/>
      <c r="AJ118" s="153"/>
      <c r="AK118" s="153"/>
      <c r="AL118" s="153"/>
      <c r="AM118" s="153"/>
      <c r="AN118" s="153"/>
      <c r="AO118" s="153"/>
      <c r="AP118" s="154"/>
      <c r="AQ118" s="155"/>
      <c r="AR118" s="134"/>
      <c r="AS118" s="134"/>
      <c r="AT118" s="244"/>
      <c r="AU118" s="134"/>
      <c r="AV118" s="134"/>
    </row>
    <row r="119" spans="1:48" ht="101.25">
      <c r="A119" s="868"/>
      <c r="B119" s="867" t="s">
        <v>127</v>
      </c>
      <c r="C119" s="867" t="s">
        <v>128</v>
      </c>
      <c r="D119" s="141">
        <v>112</v>
      </c>
      <c r="E119" s="141" t="s">
        <v>129</v>
      </c>
      <c r="F119" s="64"/>
      <c r="G119" s="65"/>
      <c r="H119" s="113"/>
      <c r="I119" s="264"/>
      <c r="J119" s="66">
        <f t="shared" si="9"/>
        <v>0</v>
      </c>
      <c r="K119" s="65"/>
      <c r="L119" s="64"/>
      <c r="M119" s="65"/>
      <c r="N119" s="64"/>
      <c r="O119" s="64"/>
      <c r="P119" s="74">
        <f t="shared" si="10"/>
        <v>0</v>
      </c>
      <c r="Q119" s="65"/>
      <c r="R119" s="64"/>
      <c r="S119" s="65"/>
      <c r="T119" s="113">
        <v>8880</v>
      </c>
      <c r="U119" s="65" t="s">
        <v>846</v>
      </c>
      <c r="V119" s="64"/>
      <c r="W119" s="65"/>
      <c r="X119" s="353">
        <f t="shared" si="16"/>
        <v>8880</v>
      </c>
      <c r="Y119" s="85" t="str">
        <f t="shared" si="11"/>
        <v xml:space="preserve">     Continued Activity- Rs. 88,80,00,000 i.e Rs 8880.00 Lakhs is proposed for Haemodialysis Service under PPP mode under PMNDP for 4,80,000 Sessions @ 1850 per Session. State has also planned to start Haemodialysis services at 56 Sub-Divisional Hospitals (SDH) also. </v>
      </c>
      <c r="Z119" s="82"/>
      <c r="AA119" s="82"/>
      <c r="AB119" s="82"/>
      <c r="AC119" s="82"/>
      <c r="AD119" s="82"/>
      <c r="AE119" s="82"/>
      <c r="AF119" s="82"/>
      <c r="AG119" s="142">
        <f t="shared" si="12"/>
        <v>0</v>
      </c>
      <c r="AH119" s="55"/>
      <c r="AI119" s="82"/>
      <c r="AJ119" s="82"/>
      <c r="AK119" s="82"/>
      <c r="AL119" s="82"/>
      <c r="AM119" s="82"/>
      <c r="AN119" s="82"/>
      <c r="AO119" s="82"/>
      <c r="AP119" s="142">
        <f t="shared" si="13"/>
        <v>0</v>
      </c>
      <c r="AQ119" s="55"/>
      <c r="AR119" s="134"/>
      <c r="AS119" s="134"/>
      <c r="AT119" s="244"/>
      <c r="AU119" s="134"/>
      <c r="AV119" s="134"/>
    </row>
    <row r="120" spans="1:48" ht="40.5">
      <c r="A120" s="868"/>
      <c r="B120" s="867"/>
      <c r="C120" s="867"/>
      <c r="D120" s="141">
        <v>113</v>
      </c>
      <c r="E120" s="141" t="s">
        <v>130</v>
      </c>
      <c r="F120" s="64"/>
      <c r="G120" s="65"/>
      <c r="H120" s="113"/>
      <c r="I120" s="264"/>
      <c r="J120" s="66">
        <f t="shared" si="9"/>
        <v>0</v>
      </c>
      <c r="K120" s="65"/>
      <c r="L120" s="64"/>
      <c r="M120" s="65"/>
      <c r="N120" s="64"/>
      <c r="O120" s="64"/>
      <c r="P120" s="74">
        <f t="shared" si="10"/>
        <v>0</v>
      </c>
      <c r="Q120" s="65"/>
      <c r="R120" s="64"/>
      <c r="S120" s="65"/>
      <c r="T120" s="113"/>
      <c r="U120" s="65"/>
      <c r="V120" s="64"/>
      <c r="W120" s="65"/>
      <c r="X120" s="353">
        <f t="shared" si="16"/>
        <v>0</v>
      </c>
      <c r="Y120" s="85" t="str">
        <f t="shared" si="11"/>
        <v xml:space="preserve">      </v>
      </c>
      <c r="Z120" s="82"/>
      <c r="AA120" s="82"/>
      <c r="AB120" s="82"/>
      <c r="AC120" s="82"/>
      <c r="AD120" s="82"/>
      <c r="AE120" s="82"/>
      <c r="AF120" s="82"/>
      <c r="AG120" s="142">
        <f t="shared" si="12"/>
        <v>0</v>
      </c>
      <c r="AH120" s="55"/>
      <c r="AI120" s="82"/>
      <c r="AJ120" s="82"/>
      <c r="AK120" s="82"/>
      <c r="AL120" s="82"/>
      <c r="AM120" s="82"/>
      <c r="AN120" s="82"/>
      <c r="AO120" s="82"/>
      <c r="AP120" s="142">
        <f t="shared" si="13"/>
        <v>0</v>
      </c>
      <c r="AQ120" s="55"/>
      <c r="AR120" s="134"/>
      <c r="AS120" s="134"/>
      <c r="AT120" s="244"/>
      <c r="AU120" s="134"/>
      <c r="AV120" s="134"/>
    </row>
    <row r="121" spans="1:48" ht="283.5">
      <c r="A121" s="868"/>
      <c r="B121" s="141" t="s">
        <v>131</v>
      </c>
      <c r="C121" s="141" t="s">
        <v>132</v>
      </c>
      <c r="D121" s="141">
        <v>114</v>
      </c>
      <c r="E121" s="141" t="s">
        <v>133</v>
      </c>
      <c r="F121" s="64"/>
      <c r="G121" s="65"/>
      <c r="H121" s="113"/>
      <c r="I121" s="264">
        <v>55.5</v>
      </c>
      <c r="J121" s="66">
        <f t="shared" si="9"/>
        <v>55.5</v>
      </c>
      <c r="K121" s="64" t="s">
        <v>969</v>
      </c>
      <c r="L121" s="64"/>
      <c r="M121" s="65"/>
      <c r="N121" s="64"/>
      <c r="O121" s="64"/>
      <c r="P121" s="74">
        <f t="shared" si="10"/>
        <v>0</v>
      </c>
      <c r="Q121" s="65"/>
      <c r="R121" s="64"/>
      <c r="S121" s="65"/>
      <c r="T121" s="113"/>
      <c r="U121" s="65"/>
      <c r="V121" s="64"/>
      <c r="W121" s="65"/>
      <c r="X121" s="353">
        <f t="shared" si="16"/>
        <v>55.5</v>
      </c>
      <c r="Y121" s="85" t="str">
        <f t="shared" si="11"/>
        <v xml:space="preserve"> 55 Lakhs proposed for Climate resilient practices like preparation of Heat Wave Shock Proof Room for 1 SDH/district  @1 Lakh/SDH (total 55 SDH )     </v>
      </c>
      <c r="Z121" s="82"/>
      <c r="AA121" s="82"/>
      <c r="AB121" s="82"/>
      <c r="AC121" s="82"/>
      <c r="AD121" s="82"/>
      <c r="AE121" s="82"/>
      <c r="AF121" s="82"/>
      <c r="AG121" s="142">
        <f t="shared" si="12"/>
        <v>0</v>
      </c>
      <c r="AH121" s="55"/>
      <c r="AI121" s="82"/>
      <c r="AJ121" s="82"/>
      <c r="AK121" s="82"/>
      <c r="AL121" s="82"/>
      <c r="AM121" s="82"/>
      <c r="AN121" s="82"/>
      <c r="AO121" s="82"/>
      <c r="AP121" s="142">
        <f t="shared" si="13"/>
        <v>0</v>
      </c>
      <c r="AQ121" s="55"/>
      <c r="AR121" s="134"/>
      <c r="AS121" s="134"/>
      <c r="AT121" s="244"/>
      <c r="AU121" s="134"/>
      <c r="AV121" s="134"/>
    </row>
    <row r="122" spans="1:48" ht="243">
      <c r="A122" s="868"/>
      <c r="B122" s="867" t="s">
        <v>134</v>
      </c>
      <c r="C122" s="867" t="s">
        <v>135</v>
      </c>
      <c r="D122" s="141">
        <v>115</v>
      </c>
      <c r="E122" s="141" t="s">
        <v>136</v>
      </c>
      <c r="F122" s="64"/>
      <c r="G122" s="65"/>
      <c r="H122" s="113"/>
      <c r="I122" s="264"/>
      <c r="J122" s="66">
        <f t="shared" si="9"/>
        <v>0</v>
      </c>
      <c r="K122" s="65"/>
      <c r="L122" s="64">
        <v>138.04</v>
      </c>
      <c r="M122" s="65" t="s">
        <v>1052</v>
      </c>
      <c r="N122" s="64"/>
      <c r="O122" s="64"/>
      <c r="P122" s="74">
        <f t="shared" si="10"/>
        <v>0</v>
      </c>
      <c r="Q122" s="65"/>
      <c r="R122" s="64">
        <v>7</v>
      </c>
      <c r="S122" s="65" t="s">
        <v>1053</v>
      </c>
      <c r="T122" s="113"/>
      <c r="U122" s="65"/>
      <c r="V122" s="64"/>
      <c r="W122" s="65"/>
      <c r="X122" s="353">
        <f t="shared" si="16"/>
        <v>145.04</v>
      </c>
      <c r="Y122" s="85" t="str">
        <f t="shared" si="11"/>
        <v xml:space="preserve">  Activity 1 :- For, procurement of dental instruments/ equipments (List attached) for  35 DH @ Rs. 5800/- per facility
(35 DH x 5,800) = Rs. 2.03 L
Activity 2 :- In First Phase for procurement of Dental X-ray with RVG (R/c of RVG by BMSICL attached. According to New Key delivarables-RVG is mandatory for RCT) for 28 DH @ Rs. 4.72 L per facility (28 X 4,72,000) = 132.16 L
Activity 3 :- For, Procurement of 1 Dental chair for DH Saharsa after Gap Assessment @ Rs. 3.85 L per Unit (1 x 3.85) = Rs. 3.85 L  
'For procurement of consumables (GIC, Composite filling, Zinc Oxide Temporary filling, G.P. Point, EDTA, Calcium Hydraoxide tube, Reemer Fille, Endo file, GP Sealant etc.) used in dentistry for 35 District Hospital @ Rs. 20,000/- per facility = (35 x 20,000) = Rs. 7 Lakhs  </v>
      </c>
      <c r="Z122" s="82"/>
      <c r="AA122" s="82"/>
      <c r="AB122" s="82"/>
      <c r="AC122" s="82"/>
      <c r="AD122" s="82"/>
      <c r="AE122" s="82"/>
      <c r="AF122" s="82"/>
      <c r="AG122" s="142">
        <f t="shared" si="12"/>
        <v>0</v>
      </c>
      <c r="AH122" s="55"/>
      <c r="AI122" s="82"/>
      <c r="AJ122" s="82"/>
      <c r="AK122" s="82"/>
      <c r="AL122" s="82"/>
      <c r="AM122" s="82"/>
      <c r="AN122" s="82"/>
      <c r="AO122" s="82"/>
      <c r="AP122" s="142">
        <f t="shared" si="13"/>
        <v>0</v>
      </c>
      <c r="AQ122" s="55"/>
      <c r="AR122" s="134"/>
      <c r="AS122" s="134"/>
      <c r="AT122" s="244"/>
      <c r="AU122" s="134"/>
      <c r="AV122" s="134"/>
    </row>
    <row r="123" spans="1:48" ht="182.25">
      <c r="A123" s="868"/>
      <c r="B123" s="867"/>
      <c r="C123" s="867"/>
      <c r="D123" s="141">
        <v>116</v>
      </c>
      <c r="E123" s="141" t="s">
        <v>137</v>
      </c>
      <c r="F123" s="64"/>
      <c r="G123" s="65"/>
      <c r="H123" s="113"/>
      <c r="I123" s="264"/>
      <c r="J123" s="66">
        <f t="shared" si="9"/>
        <v>0</v>
      </c>
      <c r="K123" s="65"/>
      <c r="L123" s="64">
        <v>169.72</v>
      </c>
      <c r="M123" s="65" t="s">
        <v>1054</v>
      </c>
      <c r="N123" s="64"/>
      <c r="O123" s="64"/>
      <c r="P123" s="74">
        <f t="shared" si="10"/>
        <v>0</v>
      </c>
      <c r="Q123" s="65"/>
      <c r="R123" s="64">
        <v>86.88</v>
      </c>
      <c r="S123" s="65" t="s">
        <v>1055</v>
      </c>
      <c r="T123" s="113"/>
      <c r="U123" s="65"/>
      <c r="V123" s="64"/>
      <c r="W123" s="65"/>
      <c r="X123" s="353">
        <f t="shared" si="16"/>
        <v>256.60000000000002</v>
      </c>
      <c r="Y123" s="85" t="str">
        <f t="shared" si="11"/>
        <v xml:space="preserve">  For,
Activity 1 :-  procurement of dental instruments/ equipments (List attached) for  543 facilities (CHC/PHC) @ Rs. 2,186/- per facility (543 x 2,186) = Rs. 11.87 L
Activity 2 :- For, Procurement of 41 Dental chair for CHC after Gap Assessment @ Rs. 3.85 L Per Unit (41 x 3.85) = Rs. 157.85 L  
'For procurement of consumables (GIC, Composite filling, Zinc Oxide Temporary filling, G.P. Point, EDTA, Calcium Hydraoxide tube, Reemer Fille, Endo file, GP Sealant etc.) used in dentistry for 543 facilities (CHC/PHC) @ Rs. 16,000/- per facility
(543 x 16,000) = Rs. 86.88 L  </v>
      </c>
      <c r="Z123" s="82"/>
      <c r="AA123" s="82"/>
      <c r="AB123" s="82"/>
      <c r="AC123" s="82"/>
      <c r="AD123" s="82"/>
      <c r="AE123" s="82"/>
      <c r="AF123" s="82"/>
      <c r="AG123" s="142">
        <f t="shared" si="12"/>
        <v>0</v>
      </c>
      <c r="AH123" s="55"/>
      <c r="AI123" s="82"/>
      <c r="AJ123" s="82"/>
      <c r="AK123" s="82"/>
      <c r="AL123" s="82"/>
      <c r="AM123" s="82"/>
      <c r="AN123" s="82"/>
      <c r="AO123" s="82"/>
      <c r="AP123" s="142">
        <f t="shared" si="13"/>
        <v>0</v>
      </c>
      <c r="AQ123" s="55"/>
      <c r="AR123" s="134"/>
      <c r="AS123" s="134"/>
      <c r="AT123" s="244"/>
      <c r="AU123" s="134"/>
      <c r="AV123" s="134"/>
    </row>
    <row r="124" spans="1:48" ht="40.5">
      <c r="A124" s="868"/>
      <c r="B124" s="867"/>
      <c r="C124" s="867"/>
      <c r="D124" s="141">
        <v>117</v>
      </c>
      <c r="E124" s="141" t="s">
        <v>138</v>
      </c>
      <c r="F124" s="64"/>
      <c r="G124" s="65"/>
      <c r="H124" s="113"/>
      <c r="I124" s="264"/>
      <c r="J124" s="66">
        <f t="shared" si="9"/>
        <v>0</v>
      </c>
      <c r="K124" s="65"/>
      <c r="L124" s="64"/>
      <c r="M124" s="65"/>
      <c r="N124" s="64"/>
      <c r="O124" s="64"/>
      <c r="P124" s="74">
        <f t="shared" si="10"/>
        <v>0</v>
      </c>
      <c r="Q124" s="65"/>
      <c r="R124" s="64"/>
      <c r="S124" s="65"/>
      <c r="T124" s="113"/>
      <c r="U124" s="65"/>
      <c r="V124" s="64"/>
      <c r="W124" s="65"/>
      <c r="X124" s="353">
        <f t="shared" si="16"/>
        <v>0</v>
      </c>
      <c r="Y124" s="85" t="str">
        <f t="shared" si="11"/>
        <v xml:space="preserve">      </v>
      </c>
      <c r="Z124" s="82"/>
      <c r="AA124" s="82"/>
      <c r="AB124" s="82"/>
      <c r="AC124" s="82"/>
      <c r="AD124" s="82"/>
      <c r="AE124" s="82"/>
      <c r="AF124" s="82"/>
      <c r="AG124" s="142">
        <f t="shared" si="12"/>
        <v>0</v>
      </c>
      <c r="AH124" s="55"/>
      <c r="AI124" s="82"/>
      <c r="AJ124" s="82"/>
      <c r="AK124" s="82"/>
      <c r="AL124" s="82"/>
      <c r="AM124" s="82"/>
      <c r="AN124" s="82"/>
      <c r="AO124" s="82"/>
      <c r="AP124" s="142">
        <f t="shared" si="13"/>
        <v>0</v>
      </c>
      <c r="AQ124" s="55"/>
      <c r="AR124" s="134"/>
      <c r="AS124" s="134"/>
      <c r="AT124" s="244"/>
      <c r="AU124" s="134"/>
      <c r="AV124" s="134"/>
    </row>
    <row r="125" spans="1:48" ht="60.75">
      <c r="A125" s="868"/>
      <c r="B125" s="867"/>
      <c r="C125" s="867"/>
      <c r="D125" s="141">
        <v>118</v>
      </c>
      <c r="E125" s="141" t="s">
        <v>22</v>
      </c>
      <c r="F125" s="69"/>
      <c r="G125" s="70"/>
      <c r="H125" s="114"/>
      <c r="I125" s="266"/>
      <c r="J125" s="66">
        <f t="shared" si="9"/>
        <v>0</v>
      </c>
      <c r="K125" s="70"/>
      <c r="L125" s="69"/>
      <c r="M125" s="70"/>
      <c r="N125" s="69"/>
      <c r="O125" s="69"/>
      <c r="P125" s="74">
        <f t="shared" si="10"/>
        <v>0</v>
      </c>
      <c r="Q125" s="70"/>
      <c r="R125" s="69"/>
      <c r="S125" s="70"/>
      <c r="T125" s="114"/>
      <c r="U125" s="70"/>
      <c r="V125" s="69"/>
      <c r="W125" s="70"/>
      <c r="X125" s="360"/>
      <c r="Y125" s="152" t="str">
        <f t="shared" si="11"/>
        <v xml:space="preserve">      </v>
      </c>
      <c r="Z125" s="153"/>
      <c r="AA125" s="153"/>
      <c r="AB125" s="153"/>
      <c r="AC125" s="153"/>
      <c r="AD125" s="153"/>
      <c r="AE125" s="153"/>
      <c r="AF125" s="153"/>
      <c r="AG125" s="154"/>
      <c r="AH125" s="155"/>
      <c r="AI125" s="153"/>
      <c r="AJ125" s="153"/>
      <c r="AK125" s="153"/>
      <c r="AL125" s="153"/>
      <c r="AM125" s="153"/>
      <c r="AN125" s="153"/>
      <c r="AO125" s="153"/>
      <c r="AP125" s="154"/>
      <c r="AQ125" s="155"/>
      <c r="AR125" s="134"/>
      <c r="AS125" s="134"/>
      <c r="AT125" s="244"/>
      <c r="AU125" s="134"/>
      <c r="AV125" s="134"/>
    </row>
    <row r="126" spans="1:48" ht="182.25">
      <c r="A126" s="868"/>
      <c r="B126" s="141" t="s">
        <v>139</v>
      </c>
      <c r="C126" s="141" t="s">
        <v>140</v>
      </c>
      <c r="D126" s="141">
        <v>119</v>
      </c>
      <c r="E126" s="141" t="s">
        <v>141</v>
      </c>
      <c r="F126" s="76"/>
      <c r="G126" s="77"/>
      <c r="H126" s="116"/>
      <c r="I126" s="269"/>
      <c r="J126" s="66">
        <f t="shared" si="9"/>
        <v>0</v>
      </c>
      <c r="K126" s="77"/>
      <c r="L126" s="76">
        <v>19</v>
      </c>
      <c r="M126" s="78" t="s">
        <v>1066</v>
      </c>
      <c r="N126" s="76"/>
      <c r="O126" s="76">
        <v>19</v>
      </c>
      <c r="P126" s="74">
        <f t="shared" si="10"/>
        <v>19</v>
      </c>
      <c r="Q126" s="78" t="s">
        <v>1067</v>
      </c>
      <c r="R126" s="76"/>
      <c r="S126" s="77"/>
      <c r="T126" s="116">
        <v>19</v>
      </c>
      <c r="U126" s="78" t="s">
        <v>874</v>
      </c>
      <c r="V126" s="64"/>
      <c r="W126" s="65"/>
      <c r="X126" s="353">
        <f t="shared" si="16"/>
        <v>57</v>
      </c>
      <c r="Y126" s="85" t="str">
        <f t="shared" si="11"/>
        <v xml:space="preserve">  Budget required @ Rs 0.50lakh per district (38*0.50)= 19 lakhs
For purchase of equipment for palliative care such as Stethescope, BP apparatus, torch, thermometer,  tongue depresor, forceps, bedpans, scissors, dressing trays, suction chine, nebulizer etc. for 38 identified districts 
 Budget required @ Rs 0.50 lakhs Per District (38*0.50)= 19 Lakhs
For purchase of Opioid and Non Opioid Drugs and consumables to be used for palliative care management  Budget required @ Rs 0.50 lakh per district for 38 districts (38*0.50) = 19 Lakhs
For Transportation, Mobility &amp; Contigency, Home based care etc. </v>
      </c>
      <c r="Z126" s="82"/>
      <c r="AA126" s="82"/>
      <c r="AB126" s="82"/>
      <c r="AC126" s="82"/>
      <c r="AD126" s="82"/>
      <c r="AE126" s="82"/>
      <c r="AF126" s="82"/>
      <c r="AG126" s="142">
        <f t="shared" si="12"/>
        <v>0</v>
      </c>
      <c r="AH126" s="55"/>
      <c r="AI126" s="82"/>
      <c r="AJ126" s="82"/>
      <c r="AK126" s="82"/>
      <c r="AL126" s="82"/>
      <c r="AM126" s="82"/>
      <c r="AN126" s="82"/>
      <c r="AO126" s="82"/>
      <c r="AP126" s="142">
        <f t="shared" si="13"/>
        <v>0</v>
      </c>
      <c r="AQ126" s="55"/>
      <c r="AR126" s="134"/>
      <c r="AS126" s="134"/>
      <c r="AT126" s="244"/>
      <c r="AU126" s="134"/>
      <c r="AV126" s="134"/>
    </row>
    <row r="127" spans="1:48" ht="364.5">
      <c r="A127" s="868"/>
      <c r="B127" s="141" t="s">
        <v>142</v>
      </c>
      <c r="C127" s="141" t="s">
        <v>143</v>
      </c>
      <c r="D127" s="141">
        <v>120</v>
      </c>
      <c r="E127" s="141" t="s">
        <v>144</v>
      </c>
      <c r="F127" s="64"/>
      <c r="G127" s="65"/>
      <c r="H127" s="113"/>
      <c r="I127" s="264">
        <v>52</v>
      </c>
      <c r="J127" s="66">
        <f t="shared" si="9"/>
        <v>52</v>
      </c>
      <c r="K127" s="64" t="s">
        <v>970</v>
      </c>
      <c r="L127" s="64"/>
      <c r="M127" s="65"/>
      <c r="N127" s="64"/>
      <c r="O127" s="64"/>
      <c r="P127" s="74">
        <f t="shared" si="10"/>
        <v>0</v>
      </c>
      <c r="Q127" s="65"/>
      <c r="R127" s="64"/>
      <c r="S127" s="65"/>
      <c r="T127" s="113">
        <v>27.2</v>
      </c>
      <c r="U127" s="65" t="s">
        <v>607</v>
      </c>
      <c r="V127" s="64"/>
      <c r="W127" s="65"/>
      <c r="X127" s="353">
        <f t="shared" si="16"/>
        <v>79.2</v>
      </c>
      <c r="Y127" s="85" t="str">
        <f t="shared" si="11"/>
        <v xml:space="preserve"> 52 Lakhs proposed for Procurement of 11  Fluoride ion meter by BMSICL Patna. Very much needed to initiate Fluoride testing at field level and to establish Lab in 11 districts…    34 Lakh  proposed for Medical management &amp; T/t of Fluorosis cases @3 Lakh/district (11 affected district) and 1 Lakh for State Operational activities </v>
      </c>
      <c r="Z127" s="82"/>
      <c r="AA127" s="82"/>
      <c r="AB127" s="82"/>
      <c r="AC127" s="82"/>
      <c r="AD127" s="82"/>
      <c r="AE127" s="82"/>
      <c r="AF127" s="82"/>
      <c r="AG127" s="142">
        <f t="shared" si="12"/>
        <v>0</v>
      </c>
      <c r="AH127" s="55"/>
      <c r="AI127" s="82"/>
      <c r="AJ127" s="82"/>
      <c r="AK127" s="82"/>
      <c r="AL127" s="82"/>
      <c r="AM127" s="82"/>
      <c r="AN127" s="82"/>
      <c r="AO127" s="82"/>
      <c r="AP127" s="142">
        <f t="shared" si="13"/>
        <v>0</v>
      </c>
      <c r="AQ127" s="55"/>
      <c r="AR127" s="134"/>
      <c r="AS127" s="134"/>
      <c r="AT127" s="244"/>
      <c r="AU127" s="134"/>
      <c r="AV127" s="134"/>
    </row>
    <row r="128" spans="1:48" ht="243">
      <c r="A128" s="868"/>
      <c r="B128" s="871" t="s">
        <v>145</v>
      </c>
      <c r="C128" s="871" t="s">
        <v>146</v>
      </c>
      <c r="D128" s="141">
        <v>121</v>
      </c>
      <c r="E128" s="141" t="s">
        <v>147</v>
      </c>
      <c r="F128" s="64"/>
      <c r="G128" s="65"/>
      <c r="H128" s="113"/>
      <c r="I128" s="264"/>
      <c r="J128" s="66">
        <f t="shared" si="9"/>
        <v>0</v>
      </c>
      <c r="K128" s="65"/>
      <c r="L128" s="64">
        <v>540</v>
      </c>
      <c r="M128" s="65" t="s">
        <v>1033</v>
      </c>
      <c r="N128" s="64"/>
      <c r="O128" s="64"/>
      <c r="P128" s="74">
        <f t="shared" si="10"/>
        <v>0</v>
      </c>
      <c r="Q128" s="65"/>
      <c r="R128" s="64"/>
      <c r="S128" s="65"/>
      <c r="T128" s="113"/>
      <c r="U128" s="65"/>
      <c r="V128" s="64"/>
      <c r="W128" s="65"/>
      <c r="X128" s="353">
        <f t="shared" si="16"/>
        <v>540</v>
      </c>
      <c r="Y128" s="85" t="str">
        <f t="shared" si="11"/>
        <v xml:space="preserve">  Continued Activity:
Under the National Programme for Prevention and Control of Deafness (NPPCD), Audiology equipment is proposed for 27 districts (Patna, Nalanda, Begusarai, Jehanabad, Araria, Bhagalpur, Bhojpur, Madhepura, Munger, Samastipur, Saran, Sitamarhi, Siwan, Lakhisarai , Madhubani, Khagaria, Katihar, Kishanganj, Sheohar, Kaimur, Sheikhpura, Saharsa, Supaul, Arwal, Aurangabad, Darbhanga and Nawada ) to strengthen early detection, diagnosis, and management of hearing impairments. Proposed items include microscopes, microdrills, micro-ear surgery instrument sets, pure tone and impedance audiometers, OAE machines, and sound-treated rooms to enhance audiology services."
Estimated cost: ₹20,00,000 per district × 27 districts = ₹5,40,00,000/-    </v>
      </c>
      <c r="Z128" s="82"/>
      <c r="AA128" s="82"/>
      <c r="AB128" s="82"/>
      <c r="AC128" s="82"/>
      <c r="AD128" s="82"/>
      <c r="AE128" s="82"/>
      <c r="AF128" s="82"/>
      <c r="AG128" s="142">
        <f t="shared" si="12"/>
        <v>0</v>
      </c>
      <c r="AH128" s="55"/>
      <c r="AI128" s="82"/>
      <c r="AJ128" s="82"/>
      <c r="AK128" s="82"/>
      <c r="AL128" s="82"/>
      <c r="AM128" s="82"/>
      <c r="AN128" s="82"/>
      <c r="AO128" s="82"/>
      <c r="AP128" s="142">
        <f t="shared" si="13"/>
        <v>0</v>
      </c>
      <c r="AQ128" s="55"/>
      <c r="AR128" s="134"/>
      <c r="AS128" s="134"/>
      <c r="AT128" s="244"/>
      <c r="AU128" s="134"/>
      <c r="AV128" s="134"/>
    </row>
    <row r="129" spans="1:48" ht="40.5">
      <c r="A129" s="868"/>
      <c r="B129" s="871"/>
      <c r="C129" s="871"/>
      <c r="D129" s="141">
        <v>122</v>
      </c>
      <c r="E129" s="141" t="s">
        <v>148</v>
      </c>
      <c r="F129" s="64"/>
      <c r="G129" s="65"/>
      <c r="H129" s="113"/>
      <c r="I129" s="264"/>
      <c r="J129" s="66">
        <f t="shared" si="9"/>
        <v>0</v>
      </c>
      <c r="K129" s="65"/>
      <c r="L129" s="64"/>
      <c r="M129" s="65"/>
      <c r="N129" s="64"/>
      <c r="O129" s="64"/>
      <c r="P129" s="74">
        <f t="shared" si="10"/>
        <v>0</v>
      </c>
      <c r="Q129" s="65"/>
      <c r="R129" s="64"/>
      <c r="S129" s="65"/>
      <c r="T129" s="113"/>
      <c r="U129" s="65"/>
      <c r="V129" s="64"/>
      <c r="W129" s="65"/>
      <c r="X129" s="353">
        <f t="shared" si="16"/>
        <v>0</v>
      </c>
      <c r="Y129" s="85" t="str">
        <f t="shared" si="11"/>
        <v xml:space="preserve">      </v>
      </c>
      <c r="Z129" s="82"/>
      <c r="AA129" s="82"/>
      <c r="AB129" s="82"/>
      <c r="AC129" s="82"/>
      <c r="AD129" s="82"/>
      <c r="AE129" s="82"/>
      <c r="AF129" s="82"/>
      <c r="AG129" s="142">
        <f t="shared" si="12"/>
        <v>0</v>
      </c>
      <c r="AH129" s="55"/>
      <c r="AI129" s="82"/>
      <c r="AJ129" s="82"/>
      <c r="AK129" s="82"/>
      <c r="AL129" s="82"/>
      <c r="AM129" s="82"/>
      <c r="AN129" s="82"/>
      <c r="AO129" s="82"/>
      <c r="AP129" s="142">
        <f t="shared" si="13"/>
        <v>0</v>
      </c>
      <c r="AQ129" s="55"/>
      <c r="AR129" s="134"/>
      <c r="AS129" s="134"/>
      <c r="AT129" s="244"/>
      <c r="AU129" s="134"/>
      <c r="AV129" s="134"/>
    </row>
    <row r="130" spans="1:48" s="151" customFormat="1" ht="40.5">
      <c r="A130" s="868"/>
      <c r="B130" s="871"/>
      <c r="C130" s="871"/>
      <c r="D130" s="144">
        <v>123</v>
      </c>
      <c r="E130" s="144" t="s">
        <v>149</v>
      </c>
      <c r="F130" s="68"/>
      <c r="G130" s="84"/>
      <c r="H130" s="119"/>
      <c r="I130" s="265"/>
      <c r="J130" s="66">
        <f t="shared" si="9"/>
        <v>0</v>
      </c>
      <c r="K130" s="84"/>
      <c r="L130" s="68"/>
      <c r="M130" s="84"/>
      <c r="N130" s="68"/>
      <c r="O130" s="68"/>
      <c r="P130" s="74">
        <f t="shared" si="10"/>
        <v>0</v>
      </c>
      <c r="Q130" s="84"/>
      <c r="R130" s="68"/>
      <c r="S130" s="84"/>
      <c r="T130" s="119"/>
      <c r="U130" s="84"/>
      <c r="V130" s="68"/>
      <c r="W130" s="84"/>
      <c r="X130" s="353">
        <f t="shared" si="16"/>
        <v>0</v>
      </c>
      <c r="Y130" s="146" t="str">
        <f t="shared" si="11"/>
        <v xml:space="preserve">      </v>
      </c>
      <c r="Z130" s="147"/>
      <c r="AA130" s="147"/>
      <c r="AB130" s="147"/>
      <c r="AC130" s="147"/>
      <c r="AD130" s="147"/>
      <c r="AE130" s="147"/>
      <c r="AF130" s="147"/>
      <c r="AG130" s="148"/>
      <c r="AH130" s="149"/>
      <c r="AI130" s="147"/>
      <c r="AJ130" s="147"/>
      <c r="AK130" s="147"/>
      <c r="AL130" s="147"/>
      <c r="AM130" s="147"/>
      <c r="AN130" s="147"/>
      <c r="AO130" s="147"/>
      <c r="AP130" s="148"/>
      <c r="AQ130" s="149"/>
      <c r="AR130" s="150"/>
      <c r="AS130" s="150"/>
      <c r="AT130" s="244"/>
      <c r="AU130" s="150"/>
      <c r="AV130" s="150"/>
    </row>
    <row r="131" spans="1:48" s="151" customFormat="1" ht="40.5">
      <c r="A131" s="868"/>
      <c r="B131" s="871" t="s">
        <v>150</v>
      </c>
      <c r="C131" s="871" t="s">
        <v>151</v>
      </c>
      <c r="D131" s="144">
        <v>124</v>
      </c>
      <c r="E131" s="144" t="s">
        <v>152</v>
      </c>
      <c r="F131" s="68"/>
      <c r="G131" s="84"/>
      <c r="H131" s="119"/>
      <c r="I131" s="272"/>
      <c r="J131" s="66">
        <f t="shared" si="9"/>
        <v>0</v>
      </c>
      <c r="K131" s="99"/>
      <c r="L131" s="86"/>
      <c r="M131" s="99"/>
      <c r="N131" s="98"/>
      <c r="O131" s="98"/>
      <c r="P131" s="74">
        <f t="shared" si="10"/>
        <v>0</v>
      </c>
      <c r="Q131" s="99"/>
      <c r="R131" s="98"/>
      <c r="S131" s="99"/>
      <c r="T131" s="98"/>
      <c r="U131" s="99"/>
      <c r="V131" s="68"/>
      <c r="W131" s="146"/>
      <c r="X131" s="358">
        <f t="shared" si="16"/>
        <v>0</v>
      </c>
      <c r="Y131" s="146" t="str">
        <f t="shared" si="11"/>
        <v xml:space="preserve">      </v>
      </c>
      <c r="Z131" s="147"/>
      <c r="AA131" s="147"/>
      <c r="AB131" s="147"/>
      <c r="AC131" s="147"/>
      <c r="AD131" s="147"/>
      <c r="AE131" s="147"/>
      <c r="AF131" s="147"/>
      <c r="AG131" s="148">
        <f t="shared" si="12"/>
        <v>0</v>
      </c>
      <c r="AH131" s="149"/>
      <c r="AI131" s="147"/>
      <c r="AJ131" s="147"/>
      <c r="AK131" s="147"/>
      <c r="AL131" s="147"/>
      <c r="AM131" s="147"/>
      <c r="AN131" s="147"/>
      <c r="AO131" s="147"/>
      <c r="AP131" s="148">
        <f t="shared" si="13"/>
        <v>0</v>
      </c>
      <c r="AQ131" s="149"/>
      <c r="AR131" s="150"/>
      <c r="AS131" s="150"/>
      <c r="AT131" s="244"/>
      <c r="AU131" s="150"/>
      <c r="AV131" s="150"/>
    </row>
    <row r="132" spans="1:48" s="151" customFormat="1" ht="81">
      <c r="A132" s="868"/>
      <c r="B132" s="871"/>
      <c r="C132" s="871"/>
      <c r="D132" s="144">
        <v>125</v>
      </c>
      <c r="E132" s="144" t="s">
        <v>153</v>
      </c>
      <c r="F132" s="68"/>
      <c r="G132" s="84"/>
      <c r="H132" s="119"/>
      <c r="I132" s="265"/>
      <c r="J132" s="66">
        <f t="shared" si="9"/>
        <v>0</v>
      </c>
      <c r="K132" s="84"/>
      <c r="L132" s="98">
        <v>1260</v>
      </c>
      <c r="M132" s="99" t="s">
        <v>1418</v>
      </c>
      <c r="N132" s="98"/>
      <c r="O132" s="98"/>
      <c r="P132" s="74">
        <f t="shared" si="10"/>
        <v>0</v>
      </c>
      <c r="Q132" s="99"/>
      <c r="R132" s="98"/>
      <c r="S132" s="99"/>
      <c r="T132" s="98"/>
      <c r="U132" s="99"/>
      <c r="V132" s="68">
        <v>27</v>
      </c>
      <c r="W132" s="146" t="s">
        <v>275</v>
      </c>
      <c r="X132" s="358">
        <f t="shared" si="16"/>
        <v>1287</v>
      </c>
      <c r="Y132" s="146" t="str">
        <f t="shared" si="11"/>
        <v xml:space="preserve">  New Activity -  Rs. 1260 Proposed to establish PM&amp;R services in 21 Model Hospitals (District Medical Rehabilitation Unit- DMRU) to enhance disability inclusion, prevent injuries, and strengthen Rehabilitation and Assistive Technology Services.    Surveillance, Research, Assessment, Evaluation (SRAE)</v>
      </c>
      <c r="Z132" s="147"/>
      <c r="AA132" s="147"/>
      <c r="AB132" s="147"/>
      <c r="AC132" s="147"/>
      <c r="AD132" s="147"/>
      <c r="AE132" s="147"/>
      <c r="AF132" s="147"/>
      <c r="AG132" s="148">
        <f t="shared" si="12"/>
        <v>0</v>
      </c>
      <c r="AH132" s="149"/>
      <c r="AI132" s="147"/>
      <c r="AJ132" s="147"/>
      <c r="AK132" s="147"/>
      <c r="AL132" s="147"/>
      <c r="AM132" s="147"/>
      <c r="AN132" s="147"/>
      <c r="AO132" s="147"/>
      <c r="AP132" s="148">
        <f t="shared" si="13"/>
        <v>0</v>
      </c>
      <c r="AQ132" s="149"/>
      <c r="AR132" s="150"/>
      <c r="AS132" s="150"/>
      <c r="AT132" s="244"/>
      <c r="AU132" s="150"/>
      <c r="AV132" s="150"/>
    </row>
    <row r="133" spans="1:48" ht="81">
      <c r="A133" s="868"/>
      <c r="B133" s="141" t="s">
        <v>154</v>
      </c>
      <c r="C133" s="141" t="s">
        <v>155</v>
      </c>
      <c r="D133" s="141">
        <v>126</v>
      </c>
      <c r="E133" s="141" t="s">
        <v>102</v>
      </c>
      <c r="F133" s="69"/>
      <c r="G133" s="70"/>
      <c r="H133" s="114"/>
      <c r="I133" s="266"/>
      <c r="J133" s="66">
        <f t="shared" si="9"/>
        <v>0</v>
      </c>
      <c r="K133" s="70"/>
      <c r="L133" s="69"/>
      <c r="M133" s="70"/>
      <c r="N133" s="69"/>
      <c r="O133" s="69"/>
      <c r="P133" s="74">
        <f t="shared" si="10"/>
        <v>0</v>
      </c>
      <c r="Q133" s="70"/>
      <c r="R133" s="69"/>
      <c r="S133" s="70"/>
      <c r="T133" s="114"/>
      <c r="U133" s="70"/>
      <c r="V133" s="69"/>
      <c r="W133" s="70"/>
      <c r="X133" s="354"/>
      <c r="Y133" s="161" t="str">
        <f t="shared" si="11"/>
        <v xml:space="preserve">      </v>
      </c>
      <c r="Z133" s="153"/>
      <c r="AA133" s="153"/>
      <c r="AB133" s="153"/>
      <c r="AC133" s="153"/>
      <c r="AD133" s="153"/>
      <c r="AE133" s="153"/>
      <c r="AF133" s="153"/>
      <c r="AG133" s="154"/>
      <c r="AH133" s="155"/>
      <c r="AI133" s="153"/>
      <c r="AJ133" s="153"/>
      <c r="AK133" s="153"/>
      <c r="AL133" s="153"/>
      <c r="AM133" s="153"/>
      <c r="AN133" s="153"/>
      <c r="AO133" s="153"/>
      <c r="AP133" s="154"/>
      <c r="AQ133" s="155"/>
      <c r="AR133" s="134"/>
      <c r="AS133" s="134"/>
      <c r="AT133" s="244"/>
      <c r="AU133" s="134"/>
      <c r="AV133" s="134"/>
    </row>
    <row r="134" spans="1:48" s="162" customFormat="1" ht="35.25" customHeight="1">
      <c r="A134" s="868"/>
      <c r="B134" s="870" t="s">
        <v>156</v>
      </c>
      <c r="C134" s="870"/>
      <c r="D134" s="870"/>
      <c r="E134" s="158"/>
      <c r="F134" s="79">
        <f t="shared" ref="F134:V134" si="17">SUM(F94:F133)</f>
        <v>0</v>
      </c>
      <c r="G134" s="79"/>
      <c r="H134" s="117">
        <f>SUM(H94:H133)</f>
        <v>0</v>
      </c>
      <c r="I134" s="270">
        <f>SUM(I94:I133)</f>
        <v>107.5</v>
      </c>
      <c r="J134" s="270">
        <f>SUM(J94:J133)</f>
        <v>107.5</v>
      </c>
      <c r="K134" s="79"/>
      <c r="L134" s="79">
        <f t="shared" si="17"/>
        <v>3595.6596</v>
      </c>
      <c r="M134" s="79"/>
      <c r="N134" s="79">
        <f t="shared" si="17"/>
        <v>0</v>
      </c>
      <c r="O134" s="79">
        <f t="shared" si="17"/>
        <v>1314.4</v>
      </c>
      <c r="P134" s="79">
        <f t="shared" si="17"/>
        <v>1314.4</v>
      </c>
      <c r="Q134" s="79"/>
      <c r="R134" s="79">
        <f t="shared" si="17"/>
        <v>9129.16</v>
      </c>
      <c r="S134" s="79"/>
      <c r="T134" s="117">
        <f t="shared" si="17"/>
        <v>14559.92</v>
      </c>
      <c r="U134" s="79"/>
      <c r="V134" s="79">
        <f t="shared" si="17"/>
        <v>27</v>
      </c>
      <c r="W134" s="79"/>
      <c r="X134" s="359">
        <f>SUM(X94:X133)</f>
        <v>28733.639599999999</v>
      </c>
      <c r="Y134" s="159" t="str">
        <f t="shared" si="11"/>
        <v xml:space="preserve">      </v>
      </c>
      <c r="Z134" s="79">
        <f t="shared" ref="Z134:AO134" si="18">SUM(Z94:Z133)</f>
        <v>0</v>
      </c>
      <c r="AA134" s="79">
        <f t="shared" si="18"/>
        <v>0</v>
      </c>
      <c r="AB134" s="79">
        <f t="shared" si="18"/>
        <v>0</v>
      </c>
      <c r="AC134" s="79">
        <f t="shared" si="18"/>
        <v>0</v>
      </c>
      <c r="AD134" s="79">
        <f t="shared" si="18"/>
        <v>0</v>
      </c>
      <c r="AE134" s="79">
        <f t="shared" si="18"/>
        <v>0</v>
      </c>
      <c r="AF134" s="79">
        <f t="shared" si="18"/>
        <v>0</v>
      </c>
      <c r="AG134" s="79">
        <f>SUM(AG94:AG133)</f>
        <v>0</v>
      </c>
      <c r="AH134" s="160"/>
      <c r="AI134" s="79">
        <f t="shared" si="18"/>
        <v>0</v>
      </c>
      <c r="AJ134" s="79">
        <f t="shared" si="18"/>
        <v>0</v>
      </c>
      <c r="AK134" s="79">
        <f t="shared" si="18"/>
        <v>0</v>
      </c>
      <c r="AL134" s="79">
        <f t="shared" si="18"/>
        <v>0</v>
      </c>
      <c r="AM134" s="79">
        <f t="shared" si="18"/>
        <v>0</v>
      </c>
      <c r="AN134" s="79">
        <f t="shared" si="18"/>
        <v>0</v>
      </c>
      <c r="AO134" s="79">
        <f t="shared" si="18"/>
        <v>0</v>
      </c>
      <c r="AP134" s="79">
        <f>SUM(AP94:AP133)</f>
        <v>0</v>
      </c>
      <c r="AQ134" s="160"/>
      <c r="AR134" s="134"/>
      <c r="AS134" s="134"/>
      <c r="AT134" s="244"/>
      <c r="AU134" s="134"/>
      <c r="AV134" s="134"/>
    </row>
    <row r="135" spans="1:48" ht="344.25">
      <c r="A135" s="868" t="s">
        <v>157</v>
      </c>
      <c r="B135" s="867" t="s">
        <v>158</v>
      </c>
      <c r="C135" s="867" t="s">
        <v>159</v>
      </c>
      <c r="D135" s="141">
        <v>127</v>
      </c>
      <c r="E135" s="141" t="s">
        <v>381</v>
      </c>
      <c r="F135" s="64"/>
      <c r="G135" s="65"/>
      <c r="H135" s="113"/>
      <c r="I135" s="264">
        <v>15</v>
      </c>
      <c r="J135" s="66">
        <f t="shared" ref="J135:J198" si="19">H135+I135</f>
        <v>15</v>
      </c>
      <c r="K135" s="65" t="s">
        <v>1036</v>
      </c>
      <c r="L135" s="86">
        <v>24</v>
      </c>
      <c r="M135" s="65" t="s">
        <v>879</v>
      </c>
      <c r="N135" s="64"/>
      <c r="O135" s="64"/>
      <c r="P135" s="74">
        <f t="shared" ref="P135:P198" si="20">N135+O135</f>
        <v>0</v>
      </c>
      <c r="Q135" s="65"/>
      <c r="R135" s="64"/>
      <c r="S135" s="65"/>
      <c r="T135" s="113"/>
      <c r="U135" s="65"/>
      <c r="V135" s="64"/>
      <c r="W135" s="65"/>
      <c r="X135" s="353">
        <f t="shared" ref="X135:X153" si="21">F135+J135+L135+P135+R135+T135+V135</f>
        <v>39</v>
      </c>
      <c r="Y135" s="85" t="str">
        <f t="shared" ref="Y135:Y198" si="22">CONCATENATE(G135," ",K135," ",M135," ",Q135," ",S135," ",U135," ",W135)</f>
        <v xml:space="preserve"> Proposed Rs. 15,00,000  for  Infrastructure  strengthening (Minor repaires, Renovation &amp; Maintanance of Govt. Building)
 Rs. 50000 *30  UPHC = Rs. 15,00,000/-  Proposed Rs. 24,00,000 for basic  Equipment  &amp; furniture for UPHC (Rs. 50,000 per UPHC*48 New UPHC). Details Attached in Annexure - A.
    </v>
      </c>
      <c r="Z135" s="82"/>
      <c r="AA135" s="82"/>
      <c r="AB135" s="82"/>
      <c r="AC135" s="82"/>
      <c r="AD135" s="82"/>
      <c r="AE135" s="82"/>
      <c r="AF135" s="82"/>
      <c r="AG135" s="142">
        <f t="shared" ref="AG135:AG197" si="23">SUM(Z135:AF135)</f>
        <v>0</v>
      </c>
      <c r="AH135" s="55"/>
      <c r="AI135" s="82"/>
      <c r="AJ135" s="82"/>
      <c r="AK135" s="82"/>
      <c r="AL135" s="82"/>
      <c r="AM135" s="82"/>
      <c r="AN135" s="82"/>
      <c r="AO135" s="82"/>
      <c r="AP135" s="142">
        <f t="shared" ref="AP135:AP197" si="24">SUM(AI135:AO135)</f>
        <v>0</v>
      </c>
      <c r="AQ135" s="55"/>
      <c r="AR135" s="134"/>
      <c r="AS135" s="134"/>
      <c r="AT135" s="244"/>
      <c r="AU135" s="134"/>
      <c r="AV135" s="134"/>
    </row>
    <row r="136" spans="1:48" ht="202.5">
      <c r="A136" s="868"/>
      <c r="B136" s="867"/>
      <c r="C136" s="867"/>
      <c r="D136" s="141">
        <v>128</v>
      </c>
      <c r="E136" s="141" t="s">
        <v>372</v>
      </c>
      <c r="F136" s="64"/>
      <c r="G136" s="65"/>
      <c r="H136" s="113"/>
      <c r="I136" s="273"/>
      <c r="J136" s="66">
        <f t="shared" si="19"/>
        <v>0</v>
      </c>
      <c r="K136" s="65"/>
      <c r="L136" s="86"/>
      <c r="M136" s="65"/>
      <c r="N136" s="64"/>
      <c r="O136" s="64"/>
      <c r="P136" s="74">
        <f t="shared" si="20"/>
        <v>0</v>
      </c>
      <c r="Q136" s="65"/>
      <c r="R136" s="86"/>
      <c r="S136" s="65"/>
      <c r="T136" s="113">
        <v>20.399999999999999</v>
      </c>
      <c r="U136" s="87" t="s">
        <v>1037</v>
      </c>
      <c r="V136" s="64"/>
      <c r="W136" s="65"/>
      <c r="X136" s="353">
        <f t="shared" si="21"/>
        <v>20.399999999999999</v>
      </c>
      <c r="Y136" s="85" t="str">
        <f t="shared" si="22"/>
        <v xml:space="preserve">     1. Proposed Yoga session @ Rs 250/session for 4 session /UPHC-HWC per month for 120 UPHCs. (Rs. 250*4 session*12 Month*120 UPHCs=14,40,000/-)
2. Proposed Yoga session @ Rs 250/session for 2 session /UHWC per month for 200 UHWCs. (Rs. 250*2 session*6 Month*200 UHWCs=6,00,000/-)
Total proposed for yoga session = Rs. 14,40,000+6,00,000=20,40,000/- 
 </v>
      </c>
      <c r="Z136" s="82"/>
      <c r="AA136" s="82"/>
      <c r="AB136" s="82"/>
      <c r="AC136" s="82"/>
      <c r="AD136" s="82"/>
      <c r="AE136" s="82"/>
      <c r="AF136" s="82"/>
      <c r="AG136" s="142">
        <f t="shared" si="23"/>
        <v>0</v>
      </c>
      <c r="AH136" s="55"/>
      <c r="AI136" s="82"/>
      <c r="AJ136" s="82"/>
      <c r="AK136" s="82"/>
      <c r="AL136" s="82"/>
      <c r="AM136" s="82"/>
      <c r="AN136" s="82"/>
      <c r="AO136" s="82"/>
      <c r="AP136" s="142">
        <f t="shared" si="24"/>
        <v>0</v>
      </c>
      <c r="AQ136" s="55"/>
      <c r="AR136" s="134"/>
      <c r="AS136" s="134"/>
      <c r="AT136" s="244"/>
      <c r="AU136" s="134"/>
      <c r="AV136" s="134"/>
    </row>
    <row r="137" spans="1:48" ht="60.75">
      <c r="A137" s="868"/>
      <c r="B137" s="867"/>
      <c r="C137" s="867"/>
      <c r="D137" s="141">
        <v>129</v>
      </c>
      <c r="E137" s="141" t="s">
        <v>373</v>
      </c>
      <c r="F137" s="64"/>
      <c r="G137" s="65"/>
      <c r="H137" s="113"/>
      <c r="I137" s="273"/>
      <c r="J137" s="66">
        <f t="shared" si="19"/>
        <v>0</v>
      </c>
      <c r="K137" s="65"/>
      <c r="L137" s="86"/>
      <c r="M137" s="65"/>
      <c r="N137" s="64"/>
      <c r="O137" s="64"/>
      <c r="P137" s="74">
        <f t="shared" si="20"/>
        <v>0</v>
      </c>
      <c r="Q137" s="65"/>
      <c r="R137" s="64"/>
      <c r="S137" s="65"/>
      <c r="T137" s="113"/>
      <c r="U137" s="65"/>
      <c r="V137" s="64"/>
      <c r="W137" s="65"/>
      <c r="X137" s="353">
        <f t="shared" si="21"/>
        <v>0</v>
      </c>
      <c r="Y137" s="85" t="str">
        <f t="shared" si="22"/>
        <v xml:space="preserve">      </v>
      </c>
      <c r="Z137" s="82"/>
      <c r="AA137" s="82"/>
      <c r="AB137" s="82"/>
      <c r="AC137" s="82"/>
      <c r="AD137" s="82"/>
      <c r="AE137" s="82"/>
      <c r="AF137" s="82"/>
      <c r="AG137" s="142">
        <f t="shared" si="23"/>
        <v>0</v>
      </c>
      <c r="AH137" s="55"/>
      <c r="AI137" s="82"/>
      <c r="AJ137" s="82"/>
      <c r="AK137" s="82"/>
      <c r="AL137" s="82"/>
      <c r="AM137" s="82"/>
      <c r="AN137" s="82"/>
      <c r="AO137" s="82"/>
      <c r="AP137" s="142">
        <f t="shared" si="24"/>
        <v>0</v>
      </c>
      <c r="AQ137" s="55"/>
      <c r="AR137" s="134"/>
      <c r="AS137" s="134"/>
      <c r="AT137" s="244"/>
      <c r="AU137" s="134"/>
      <c r="AV137" s="134"/>
    </row>
    <row r="138" spans="1:48" ht="409.5">
      <c r="A138" s="868"/>
      <c r="B138" s="867" t="s">
        <v>160</v>
      </c>
      <c r="C138" s="867" t="s">
        <v>161</v>
      </c>
      <c r="D138" s="141">
        <v>130</v>
      </c>
      <c r="E138" s="299" t="s">
        <v>162</v>
      </c>
      <c r="F138" s="64"/>
      <c r="G138" s="65"/>
      <c r="H138" s="113"/>
      <c r="I138" s="273"/>
      <c r="J138" s="66">
        <f t="shared" si="19"/>
        <v>0</v>
      </c>
      <c r="K138" s="65"/>
      <c r="L138" s="86"/>
      <c r="M138" s="65"/>
      <c r="N138" s="64"/>
      <c r="O138" s="64"/>
      <c r="P138" s="74">
        <f t="shared" si="20"/>
        <v>0</v>
      </c>
      <c r="Q138" s="65"/>
      <c r="R138" s="64"/>
      <c r="S138" s="65"/>
      <c r="T138" s="113">
        <v>122.93</v>
      </c>
      <c r="U138" s="88" t="s">
        <v>1048</v>
      </c>
      <c r="V138" s="64"/>
      <c r="W138" s="65"/>
      <c r="X138" s="353">
        <f t="shared" si="21"/>
        <v>122.93</v>
      </c>
      <c r="Y138" s="85" t="str">
        <f t="shared" si="22"/>
        <v xml:space="preserve">     Total Proposed Amount - Rs. 1,22,93,000/- (Rs. 122.93 lakhs)
i) Uniform:Total Rs. 50,00,000/- 
2 Sari with Blause and Peticoat (Sari @Rs. 950/- for Sari + @Rs. 350/- for Blause &amp; Peticoat): Rs. 2000 ASHA x 1250/- x 2 Sari = Rs. 50,00,000/-
(ii) Award for ASHA: Total Proposed Amount Rs. 16,05,000/- 
a) District Level Award @ Rs. 10000/- per district for 38 Districts = Rs. 3,80,000/- 
b) Block Level Award @Rs. 5000/- per block for 245 Blocks= Rs. 12,25,000/-
(1st Prize Rs. 2000/-, 2nd Prize Rs. 1500/-, 3rd Prize Rs. 1000/- and Rs. 500/- for certificate Printing)
(iii) Communication Allowance
Total Rs. 47,76,000/-
For 2000 ASHA x 12 months x Rs. 199/- per month per sim recharge (as this is the minimum recharge amount by any telecom/cellular company).
(iv) Social Security Schemes: Total Amount Rs. 9,12,000/-
a) Pradhan Mantri Suraksha Bima Yajana for  ASHA = 2000 x Rs. 20 yearly premium = Rs. 40,000/-
b) Pradhan Mantri Jeevan Jyoti Bima Yajana for 2000 ASHA &amp; ASHA Facilitator  =  x Rs. 436 yearly premium = Rs. 8,72,000/- </v>
      </c>
      <c r="Z138" s="82"/>
      <c r="AA138" s="82"/>
      <c r="AB138" s="82"/>
      <c r="AC138" s="82"/>
      <c r="AD138" s="82"/>
      <c r="AE138" s="82"/>
      <c r="AF138" s="82"/>
      <c r="AG138" s="142">
        <f t="shared" si="23"/>
        <v>0</v>
      </c>
      <c r="AH138" s="55"/>
      <c r="AI138" s="82"/>
      <c r="AJ138" s="82"/>
      <c r="AK138" s="82"/>
      <c r="AL138" s="82"/>
      <c r="AM138" s="82"/>
      <c r="AN138" s="82"/>
      <c r="AO138" s="82"/>
      <c r="AP138" s="142">
        <f t="shared" si="24"/>
        <v>0</v>
      </c>
      <c r="AQ138" s="55"/>
      <c r="AR138" s="134"/>
      <c r="AS138" s="134"/>
      <c r="AT138" s="244"/>
      <c r="AU138" s="134"/>
      <c r="AV138" s="134"/>
    </row>
    <row r="139" spans="1:48">
      <c r="A139" s="868"/>
      <c r="B139" s="867"/>
      <c r="C139" s="867"/>
      <c r="D139" s="141">
        <v>131</v>
      </c>
      <c r="E139" s="141" t="s">
        <v>163</v>
      </c>
      <c r="F139" s="64"/>
      <c r="G139" s="65"/>
      <c r="H139" s="113"/>
      <c r="I139" s="273"/>
      <c r="J139" s="66">
        <f t="shared" si="19"/>
        <v>0</v>
      </c>
      <c r="K139" s="65"/>
      <c r="L139" s="86"/>
      <c r="M139" s="65"/>
      <c r="N139" s="64"/>
      <c r="O139" s="64"/>
      <c r="P139" s="74">
        <f t="shared" si="20"/>
        <v>0</v>
      </c>
      <c r="Q139" s="65"/>
      <c r="R139" s="64"/>
      <c r="S139" s="65"/>
      <c r="T139" s="113"/>
      <c r="U139" s="65"/>
      <c r="V139" s="64"/>
      <c r="W139" s="65"/>
      <c r="X139" s="353">
        <f t="shared" si="21"/>
        <v>0</v>
      </c>
      <c r="Y139" s="85" t="str">
        <f t="shared" si="22"/>
        <v xml:space="preserve">      </v>
      </c>
      <c r="Z139" s="82"/>
      <c r="AA139" s="82"/>
      <c r="AB139" s="82"/>
      <c r="AC139" s="82"/>
      <c r="AD139" s="82"/>
      <c r="AE139" s="82"/>
      <c r="AF139" s="82"/>
      <c r="AG139" s="142">
        <f t="shared" si="23"/>
        <v>0</v>
      </c>
      <c r="AH139" s="55"/>
      <c r="AI139" s="82"/>
      <c r="AJ139" s="82"/>
      <c r="AK139" s="82"/>
      <c r="AL139" s="82"/>
      <c r="AM139" s="82"/>
      <c r="AN139" s="82"/>
      <c r="AO139" s="82"/>
      <c r="AP139" s="142">
        <f t="shared" si="24"/>
        <v>0</v>
      </c>
      <c r="AQ139" s="55"/>
      <c r="AR139" s="134"/>
      <c r="AS139" s="134"/>
      <c r="AT139" s="244"/>
      <c r="AU139" s="134"/>
      <c r="AV139" s="134"/>
    </row>
    <row r="140" spans="1:48" ht="81">
      <c r="A140" s="868"/>
      <c r="B140" s="867"/>
      <c r="C140" s="867"/>
      <c r="D140" s="141">
        <v>132</v>
      </c>
      <c r="E140" s="141" t="s">
        <v>164</v>
      </c>
      <c r="F140" s="64"/>
      <c r="G140" s="65"/>
      <c r="H140" s="113"/>
      <c r="I140" s="273"/>
      <c r="J140" s="66">
        <f t="shared" si="19"/>
        <v>0</v>
      </c>
      <c r="K140" s="65"/>
      <c r="L140" s="86"/>
      <c r="M140" s="65"/>
      <c r="N140" s="64"/>
      <c r="O140" s="64"/>
      <c r="P140" s="74">
        <f t="shared" si="20"/>
        <v>0</v>
      </c>
      <c r="Q140" s="65"/>
      <c r="R140" s="64"/>
      <c r="S140" s="65"/>
      <c r="T140" s="113">
        <v>14.8</v>
      </c>
      <c r="U140" s="65" t="s">
        <v>1038</v>
      </c>
      <c r="V140" s="64"/>
      <c r="W140" s="65"/>
      <c r="X140" s="353">
        <f t="shared" si="21"/>
        <v>14.8</v>
      </c>
      <c r="Y140" s="85" t="str">
        <f t="shared" si="22"/>
        <v xml:space="preserve">     1. Proposed Rs. 14,80,000/-for JAS meeting/training  @  10,000/- per UPHC for 148 funcational UPHCs (Rs. 10000*148 UPHC).
 </v>
      </c>
      <c r="Z140" s="82"/>
      <c r="AA140" s="82"/>
      <c r="AB140" s="82"/>
      <c r="AC140" s="82"/>
      <c r="AD140" s="82"/>
      <c r="AE140" s="82"/>
      <c r="AF140" s="82"/>
      <c r="AG140" s="142">
        <f t="shared" si="23"/>
        <v>0</v>
      </c>
      <c r="AH140" s="55"/>
      <c r="AI140" s="82"/>
      <c r="AJ140" s="82"/>
      <c r="AK140" s="82"/>
      <c r="AL140" s="82"/>
      <c r="AM140" s="82"/>
      <c r="AN140" s="82"/>
      <c r="AO140" s="82"/>
      <c r="AP140" s="142">
        <f t="shared" si="24"/>
        <v>0</v>
      </c>
      <c r="AQ140" s="55"/>
      <c r="AR140" s="134"/>
      <c r="AS140" s="134"/>
      <c r="AT140" s="244"/>
      <c r="AU140" s="134"/>
      <c r="AV140" s="134"/>
    </row>
    <row r="141" spans="1:48">
      <c r="A141" s="868"/>
      <c r="B141" s="867"/>
      <c r="C141" s="867"/>
      <c r="D141" s="141">
        <v>133</v>
      </c>
      <c r="E141" s="141" t="s">
        <v>165</v>
      </c>
      <c r="F141" s="64"/>
      <c r="G141" s="65"/>
      <c r="H141" s="113"/>
      <c r="I141" s="273"/>
      <c r="J141" s="66">
        <f t="shared" si="19"/>
        <v>0</v>
      </c>
      <c r="K141" s="65"/>
      <c r="L141" s="86"/>
      <c r="M141" s="65"/>
      <c r="N141" s="64"/>
      <c r="O141" s="64"/>
      <c r="P141" s="74">
        <f t="shared" si="20"/>
        <v>0</v>
      </c>
      <c r="Q141" s="65"/>
      <c r="R141" s="64"/>
      <c r="S141" s="65"/>
      <c r="T141" s="113"/>
      <c r="U141" s="65"/>
      <c r="V141" s="64"/>
      <c r="W141" s="65"/>
      <c r="X141" s="353">
        <f t="shared" si="21"/>
        <v>0</v>
      </c>
      <c r="Y141" s="85" t="str">
        <f t="shared" si="22"/>
        <v xml:space="preserve">      </v>
      </c>
      <c r="Z141" s="82"/>
      <c r="AA141" s="82"/>
      <c r="AB141" s="82"/>
      <c r="AC141" s="82"/>
      <c r="AD141" s="82"/>
      <c r="AE141" s="82"/>
      <c r="AF141" s="82"/>
      <c r="AG141" s="142">
        <f t="shared" si="23"/>
        <v>0</v>
      </c>
      <c r="AH141" s="55"/>
      <c r="AI141" s="82"/>
      <c r="AJ141" s="82"/>
      <c r="AK141" s="82"/>
      <c r="AL141" s="82"/>
      <c r="AM141" s="82"/>
      <c r="AN141" s="82"/>
      <c r="AO141" s="82"/>
      <c r="AP141" s="142">
        <f t="shared" si="24"/>
        <v>0</v>
      </c>
      <c r="AQ141" s="55"/>
      <c r="AR141" s="134"/>
      <c r="AS141" s="134"/>
      <c r="AT141" s="244"/>
      <c r="AU141" s="134"/>
      <c r="AV141" s="134"/>
    </row>
    <row r="142" spans="1:48" ht="283.5">
      <c r="A142" s="868"/>
      <c r="B142" s="867"/>
      <c r="C142" s="867"/>
      <c r="D142" s="141">
        <v>134</v>
      </c>
      <c r="E142" s="141" t="s">
        <v>352</v>
      </c>
      <c r="F142" s="64"/>
      <c r="G142" s="65"/>
      <c r="H142" s="113"/>
      <c r="I142" s="273"/>
      <c r="J142" s="66">
        <f t="shared" si="19"/>
        <v>0</v>
      </c>
      <c r="K142" s="65"/>
      <c r="L142" s="86"/>
      <c r="M142" s="65"/>
      <c r="N142" s="64"/>
      <c r="O142" s="64"/>
      <c r="P142" s="74">
        <f t="shared" si="20"/>
        <v>0</v>
      </c>
      <c r="Q142" s="65"/>
      <c r="R142" s="64"/>
      <c r="S142" s="65"/>
      <c r="T142" s="113">
        <v>71.650000000000006</v>
      </c>
      <c r="U142" s="65" t="s">
        <v>1039</v>
      </c>
      <c r="V142" s="64"/>
      <c r="W142" s="65"/>
      <c r="X142" s="353">
        <f t="shared" si="21"/>
        <v>71.650000000000006</v>
      </c>
      <c r="Y142" s="85" t="str">
        <f t="shared" si="22"/>
        <v xml:space="preserve">     1. For Mobility Support Rs. 125 for each ANM for every month as per outreach sessions for Urban Areas guideline. Rs. 125*250 ANM *12months =Rs 3,75,000/-
2. For UHND  Rs. 250 per ANM per month  for 250 ANM (Rs 250*250 ANM *12 months) = Rs 7,50,000/-
3. Proposed  4 special outreach Camp per UPHC in a year @ Rs. 10,000 per  Camp for funcational UPHCs 
 (Rs. 10,000*4 session *142 UPHCs= Rs 56,80,000) 
4. Reamining 9 Distrcits (Arwal, Jamui, kaimur, Khagaria, lakhisarai, Madhepura, Madhubani,Sheohar &amp; supaul) -  4 camps /Distrcits = 10000*4*9= 3,60,000
GT (1+2+3+4)= Rs. 3,75,000 +7,50,000 +56,80,000+3,60,000=71,65,000/-  </v>
      </c>
      <c r="Z142" s="82"/>
      <c r="AA142" s="82"/>
      <c r="AB142" s="82"/>
      <c r="AC142" s="82"/>
      <c r="AD142" s="82"/>
      <c r="AE142" s="82"/>
      <c r="AF142" s="82"/>
      <c r="AG142" s="142">
        <f t="shared" si="23"/>
        <v>0</v>
      </c>
      <c r="AH142" s="55"/>
      <c r="AI142" s="82"/>
      <c r="AJ142" s="82"/>
      <c r="AK142" s="82"/>
      <c r="AL142" s="82"/>
      <c r="AM142" s="82"/>
      <c r="AN142" s="82"/>
      <c r="AO142" s="82"/>
      <c r="AP142" s="142">
        <f t="shared" si="24"/>
        <v>0</v>
      </c>
      <c r="AQ142" s="55"/>
      <c r="AR142" s="134"/>
      <c r="AS142" s="134"/>
      <c r="AT142" s="244"/>
      <c r="AU142" s="134"/>
      <c r="AV142" s="134"/>
    </row>
    <row r="143" spans="1:48" ht="81">
      <c r="A143" s="868"/>
      <c r="B143" s="867"/>
      <c r="C143" s="867"/>
      <c r="D143" s="141">
        <v>135</v>
      </c>
      <c r="E143" s="141" t="s">
        <v>353</v>
      </c>
      <c r="F143" s="64"/>
      <c r="G143" s="65"/>
      <c r="H143" s="113"/>
      <c r="I143" s="273"/>
      <c r="J143" s="66">
        <f t="shared" si="19"/>
        <v>0</v>
      </c>
      <c r="K143" s="65"/>
      <c r="L143" s="86"/>
      <c r="M143" s="65"/>
      <c r="N143" s="64"/>
      <c r="O143" s="64"/>
      <c r="P143" s="74">
        <f t="shared" si="20"/>
        <v>0</v>
      </c>
      <c r="Q143" s="65"/>
      <c r="R143" s="64"/>
      <c r="S143" s="65"/>
      <c r="T143" s="113">
        <v>72</v>
      </c>
      <c r="U143" s="65" t="s">
        <v>880</v>
      </c>
      <c r="V143" s="64"/>
      <c r="W143" s="65"/>
      <c r="X143" s="353">
        <f t="shared" si="21"/>
        <v>72</v>
      </c>
      <c r="Y143" s="85" t="str">
        <f t="shared" si="22"/>
        <v xml:space="preserve">     New Activity-
Proposed Rs. 72 lakh @ 1200/- per ward for lumpsum 6000 wards across all urban areas of Bihar for mapping of Slums and Vulnerable population. </v>
      </c>
      <c r="Z143" s="82"/>
      <c r="AA143" s="82"/>
      <c r="AB143" s="82"/>
      <c r="AC143" s="82"/>
      <c r="AD143" s="82"/>
      <c r="AE143" s="82"/>
      <c r="AF143" s="82"/>
      <c r="AG143" s="142">
        <f t="shared" si="23"/>
        <v>0</v>
      </c>
      <c r="AH143" s="55"/>
      <c r="AI143" s="82"/>
      <c r="AJ143" s="82"/>
      <c r="AK143" s="82"/>
      <c r="AL143" s="82"/>
      <c r="AM143" s="82"/>
      <c r="AN143" s="82"/>
      <c r="AO143" s="82"/>
      <c r="AP143" s="142">
        <f t="shared" si="24"/>
        <v>0</v>
      </c>
      <c r="AQ143" s="55"/>
      <c r="AR143" s="134"/>
      <c r="AS143" s="134"/>
      <c r="AT143" s="244"/>
      <c r="AU143" s="134"/>
      <c r="AV143" s="134"/>
    </row>
    <row r="144" spans="1:48" ht="101.25">
      <c r="A144" s="868"/>
      <c r="B144" s="867"/>
      <c r="C144" s="867"/>
      <c r="D144" s="141">
        <v>136</v>
      </c>
      <c r="E144" s="141" t="s">
        <v>166</v>
      </c>
      <c r="F144" s="64"/>
      <c r="G144" s="65"/>
      <c r="H144" s="113"/>
      <c r="I144" s="273"/>
      <c r="J144" s="66">
        <f t="shared" si="19"/>
        <v>0</v>
      </c>
      <c r="K144" s="65"/>
      <c r="L144" s="86"/>
      <c r="M144" s="65"/>
      <c r="N144" s="64"/>
      <c r="O144" s="64"/>
      <c r="P144" s="74">
        <f t="shared" si="20"/>
        <v>0</v>
      </c>
      <c r="Q144" s="65"/>
      <c r="R144" s="64"/>
      <c r="S144" s="65"/>
      <c r="T144" s="113">
        <v>39.9</v>
      </c>
      <c r="U144" s="281" t="s">
        <v>1040</v>
      </c>
      <c r="V144" s="64"/>
      <c r="W144" s="65"/>
      <c r="X144" s="353">
        <f t="shared" si="21"/>
        <v>39.9</v>
      </c>
      <c r="Y144" s="85" t="str">
        <f t="shared" si="22"/>
        <v xml:space="preserve">     
Proposed ULB Training/ Orientation per district @ Rs.95000/-  for 37 Districts and @ Rs. 2 lakh for Patna District and  Rs. 2.75 lakh for State Level.
G.T. = (95000*37)+(200000*1)+275000= 39,90,000 </v>
      </c>
      <c r="Z144" s="82"/>
      <c r="AA144" s="82"/>
      <c r="AB144" s="82"/>
      <c r="AC144" s="82"/>
      <c r="AD144" s="82"/>
      <c r="AE144" s="82"/>
      <c r="AF144" s="82"/>
      <c r="AG144" s="142">
        <f t="shared" si="23"/>
        <v>0</v>
      </c>
      <c r="AH144" s="55"/>
      <c r="AI144" s="82"/>
      <c r="AJ144" s="82"/>
      <c r="AK144" s="82"/>
      <c r="AL144" s="82"/>
      <c r="AM144" s="82"/>
      <c r="AN144" s="82"/>
      <c r="AO144" s="82"/>
      <c r="AP144" s="142">
        <f t="shared" si="24"/>
        <v>0</v>
      </c>
      <c r="AQ144" s="55"/>
      <c r="AR144" s="134"/>
      <c r="AS144" s="134"/>
      <c r="AT144" s="244"/>
      <c r="AU144" s="134"/>
      <c r="AV144" s="134"/>
    </row>
    <row r="145" spans="1:48" ht="101.25">
      <c r="A145" s="868"/>
      <c r="B145" s="867" t="s">
        <v>167</v>
      </c>
      <c r="C145" s="867" t="s">
        <v>168</v>
      </c>
      <c r="D145" s="141">
        <v>137</v>
      </c>
      <c r="E145" s="141" t="s">
        <v>384</v>
      </c>
      <c r="F145" s="64"/>
      <c r="G145" s="65"/>
      <c r="H145" s="113"/>
      <c r="I145" s="273"/>
      <c r="J145" s="66">
        <f t="shared" si="19"/>
        <v>0</v>
      </c>
      <c r="K145" s="65"/>
      <c r="L145" s="86"/>
      <c r="M145" s="65"/>
      <c r="N145" s="64"/>
      <c r="O145" s="64"/>
      <c r="P145" s="74">
        <f t="shared" si="20"/>
        <v>0</v>
      </c>
      <c r="Q145" s="65"/>
      <c r="R145" s="64"/>
      <c r="S145" s="65"/>
      <c r="T145" s="113">
        <v>391.2</v>
      </c>
      <c r="U145" s="65" t="s">
        <v>1041</v>
      </c>
      <c r="V145" s="64"/>
      <c r="W145" s="65"/>
      <c r="X145" s="353">
        <f t="shared" si="21"/>
        <v>391.2</v>
      </c>
      <c r="Y145" s="85" t="str">
        <f t="shared" si="22"/>
        <v xml:space="preserve">     1. Rent:Proposed  Rs. 25000 per month for 90 existing UPHC for 12 month. Total Rs. 25000*90*12 months = Rs 2,70,00,000/-
2. Rent:Proposed  Rs. 10000 per month for 101 UHWC in rented for 12 month. Total Rs. 10000*101*12 months = Rs 1,21,20,000/-
Total rent proposed Rs.=2,70,00,000+1,21,20,000=3,91,20,000/- </v>
      </c>
      <c r="Z145" s="82"/>
      <c r="AA145" s="82"/>
      <c r="AB145" s="82"/>
      <c r="AC145" s="82"/>
      <c r="AD145" s="82"/>
      <c r="AE145" s="82"/>
      <c r="AF145" s="82"/>
      <c r="AG145" s="142">
        <f t="shared" si="23"/>
        <v>0</v>
      </c>
      <c r="AH145" s="55"/>
      <c r="AI145" s="82"/>
      <c r="AJ145" s="82"/>
      <c r="AK145" s="82"/>
      <c r="AL145" s="82"/>
      <c r="AM145" s="82"/>
      <c r="AN145" s="82"/>
      <c r="AO145" s="82"/>
      <c r="AP145" s="142">
        <f t="shared" si="24"/>
        <v>0</v>
      </c>
      <c r="AQ145" s="55"/>
      <c r="AR145" s="134"/>
      <c r="AS145" s="134"/>
      <c r="AT145" s="244"/>
      <c r="AU145" s="134"/>
      <c r="AV145" s="134"/>
    </row>
    <row r="146" spans="1:48" ht="40.5">
      <c r="A146" s="868"/>
      <c r="B146" s="867"/>
      <c r="C146" s="867"/>
      <c r="D146" s="141">
        <v>138</v>
      </c>
      <c r="E146" s="141" t="s">
        <v>170</v>
      </c>
      <c r="F146" s="64"/>
      <c r="G146" s="65"/>
      <c r="H146" s="113"/>
      <c r="I146" s="273"/>
      <c r="J146" s="66">
        <f t="shared" si="19"/>
        <v>0</v>
      </c>
      <c r="K146" s="65"/>
      <c r="L146" s="86"/>
      <c r="M146" s="65"/>
      <c r="N146" s="64"/>
      <c r="O146" s="64"/>
      <c r="P146" s="74">
        <f t="shared" si="20"/>
        <v>0</v>
      </c>
      <c r="Q146" s="65"/>
      <c r="R146" s="64"/>
      <c r="S146" s="65"/>
      <c r="T146" s="113"/>
      <c r="U146" s="65"/>
      <c r="V146" s="64"/>
      <c r="W146" s="65"/>
      <c r="X146" s="353">
        <f t="shared" si="21"/>
        <v>0</v>
      </c>
      <c r="Y146" s="85" t="str">
        <f t="shared" si="22"/>
        <v xml:space="preserve">      </v>
      </c>
      <c r="Z146" s="82"/>
      <c r="AA146" s="82"/>
      <c r="AB146" s="82"/>
      <c r="AC146" s="82"/>
      <c r="AD146" s="82"/>
      <c r="AE146" s="82"/>
      <c r="AF146" s="82"/>
      <c r="AG146" s="142">
        <f t="shared" si="23"/>
        <v>0</v>
      </c>
      <c r="AH146" s="55"/>
      <c r="AI146" s="82"/>
      <c r="AJ146" s="82"/>
      <c r="AK146" s="82"/>
      <c r="AL146" s="82"/>
      <c r="AM146" s="82"/>
      <c r="AN146" s="82"/>
      <c r="AO146" s="82"/>
      <c r="AP146" s="142">
        <f t="shared" si="24"/>
        <v>0</v>
      </c>
      <c r="AQ146" s="55"/>
      <c r="AR146" s="134"/>
      <c r="AS146" s="134"/>
      <c r="AT146" s="244"/>
      <c r="AU146" s="134"/>
      <c r="AV146" s="134"/>
    </row>
    <row r="147" spans="1:48" ht="344.25">
      <c r="A147" s="868"/>
      <c r="B147" s="867" t="s">
        <v>171</v>
      </c>
      <c r="C147" s="867" t="s">
        <v>172</v>
      </c>
      <c r="D147" s="141">
        <v>139</v>
      </c>
      <c r="E147" s="141" t="s">
        <v>173</v>
      </c>
      <c r="F147" s="64"/>
      <c r="G147" s="65"/>
      <c r="H147" s="113"/>
      <c r="I147" s="273"/>
      <c r="J147" s="66">
        <f t="shared" si="19"/>
        <v>0</v>
      </c>
      <c r="K147" s="65"/>
      <c r="L147" s="86"/>
      <c r="M147" s="65"/>
      <c r="N147" s="64"/>
      <c r="O147" s="64"/>
      <c r="P147" s="74">
        <f t="shared" si="20"/>
        <v>0</v>
      </c>
      <c r="Q147" s="65"/>
      <c r="R147" s="64"/>
      <c r="S147" s="65"/>
      <c r="T147" s="113">
        <v>65.849999999999994</v>
      </c>
      <c r="U147" s="89" t="s">
        <v>1042</v>
      </c>
      <c r="V147" s="64"/>
      <c r="W147" s="65"/>
      <c r="X147" s="353">
        <f t="shared" si="21"/>
        <v>65.849999999999994</v>
      </c>
      <c r="Y147" s="85" t="str">
        <f t="shared" si="22"/>
        <v xml:space="preserve">     1.Proposed QA certification/assessemnt of 30 UPHCs 
a) State Level Assessment  @ 43000  for 30  UPHCs- Rs 43000*30= 12,90,000/-
 b) National level Assessment @ Rs 1,20,000 *15  = Rs 18,00,000 /-
c) Proposed @ Rs. 25000 per UPHC-HWC for 35 UPHCs. This fund will be utilised to full fill the gap and strengthening of UPHC under NQAS . Total =Rs 25,000*35 UPHCs=8,75,000/-
Total (a+b+c)=12,90,000+18,00,000+8,75,000=39,65,000/-
'2.Proposed QA certification/assessemnt of 25 UHWCs 
a) State Level Assessment  @ 28000  for 25 UHWCs- Rs 28000*25= 7,00,000/-
 b) National level Assessment @ Rs 96,000 *20  = Rs 19,20,000 /-
 Total (a+b)= 7,00,000+19,20,000=26,20,000/-
GT- Rs.- 39,65,000+26,20,000=65,85,000/- </v>
      </c>
      <c r="Z147" s="82"/>
      <c r="AA147" s="82"/>
      <c r="AB147" s="82"/>
      <c r="AC147" s="82"/>
      <c r="AD147" s="82"/>
      <c r="AE147" s="82"/>
      <c r="AF147" s="82"/>
      <c r="AG147" s="142">
        <f t="shared" si="23"/>
        <v>0</v>
      </c>
      <c r="AH147" s="55"/>
      <c r="AI147" s="82"/>
      <c r="AJ147" s="82"/>
      <c r="AK147" s="82"/>
      <c r="AL147" s="82"/>
      <c r="AM147" s="82"/>
      <c r="AN147" s="82"/>
      <c r="AO147" s="82"/>
      <c r="AP147" s="142">
        <f t="shared" si="24"/>
        <v>0</v>
      </c>
      <c r="AQ147" s="55"/>
      <c r="AR147" s="134"/>
      <c r="AS147" s="134"/>
      <c r="AT147" s="244"/>
      <c r="AU147" s="134"/>
      <c r="AV147" s="134"/>
    </row>
    <row r="148" spans="1:48" ht="409.5">
      <c r="A148" s="868"/>
      <c r="B148" s="867"/>
      <c r="C148" s="867"/>
      <c r="D148" s="141">
        <v>140</v>
      </c>
      <c r="E148" s="141" t="s">
        <v>174</v>
      </c>
      <c r="F148" s="64"/>
      <c r="G148" s="65"/>
      <c r="H148" s="113"/>
      <c r="I148" s="273"/>
      <c r="J148" s="66">
        <f t="shared" si="19"/>
        <v>0</v>
      </c>
      <c r="K148" s="65"/>
      <c r="L148" s="86"/>
      <c r="M148" s="65"/>
      <c r="N148" s="64"/>
      <c r="O148" s="64"/>
      <c r="P148" s="74">
        <f t="shared" si="20"/>
        <v>0</v>
      </c>
      <c r="Q148" s="65"/>
      <c r="R148" s="64"/>
      <c r="S148" s="65"/>
      <c r="T148" s="113">
        <v>53.94</v>
      </c>
      <c r="U148" s="65" t="s">
        <v>1043</v>
      </c>
      <c r="V148" s="64"/>
      <c r="W148" s="65"/>
      <c r="X148" s="353">
        <f t="shared" si="21"/>
        <v>53.94</v>
      </c>
      <c r="Y148" s="85" t="str">
        <f t="shared" si="22"/>
        <v xml:space="preserve">     1. Kayakalp  Assessment for UPHC
a) Internal Assessment of funcational  148 UPHC-HWCs - Rs 500*148= Rs 74,000/-
b) Peer Assessment of 148 UPHC-HWCs-5000*148=Rs 7,40,000
c) External Assessment of 60 UPHC-HWCs- Rs 8000*60= Rs 4,80,000/-
Total (a+b+c)= Rs 74,000+7,40,000+4,80,000=12,94,000/-
2. Kayakalp award money for UPHC 
a) Category A- Bhagalpur &amp; Gaya  @ Rs. 2 lakh for each district = Rs. 4,00,000 (1 Winner in each districts *2 Districts )
b) Category B- Patna for Rs.3,50,000 (1 Winner Rs. 2,00,000 &amp; 1 Runner Up Rs. 1,50,000 )= Re. 3,50,000/-
c) Commendation Award- 60 UPHCs @ Rs. 50,000/- = 30,00,000/-
Total (a+b+c)= Rs. 4,00,000+3,50,000+30,00,000= 37,50,000/-
3. Kayakalp assessment for UHWC
a) Peer Assessment of 150 UHWCs 1000*150= Rs1,50,000/-
b) External Assessment of 50 UHWCs- Rs 4000*50= Rs 2,00,000/-
Total (a+b)= Rs. 1,50,000+2,00,000= 3,50,000/-
GT (1+2+3)= Rs. 12,94,000+37,50,000+3,50,000=53,94,000/-  </v>
      </c>
      <c r="Z148" s="82"/>
      <c r="AA148" s="82"/>
      <c r="AB148" s="82"/>
      <c r="AC148" s="82"/>
      <c r="AD148" s="82"/>
      <c r="AE148" s="82"/>
      <c r="AF148" s="82"/>
      <c r="AG148" s="142">
        <f t="shared" si="23"/>
        <v>0</v>
      </c>
      <c r="AH148" s="55"/>
      <c r="AI148" s="82"/>
      <c r="AJ148" s="82"/>
      <c r="AK148" s="82"/>
      <c r="AL148" s="82"/>
      <c r="AM148" s="82"/>
      <c r="AN148" s="82"/>
      <c r="AO148" s="82"/>
      <c r="AP148" s="142">
        <f t="shared" si="24"/>
        <v>0</v>
      </c>
      <c r="AQ148" s="55"/>
      <c r="AR148" s="134"/>
      <c r="AS148" s="134"/>
      <c r="AT148" s="244"/>
      <c r="AU148" s="134"/>
      <c r="AV148" s="134"/>
    </row>
    <row r="149" spans="1:48" ht="40.5">
      <c r="A149" s="868"/>
      <c r="B149" s="867"/>
      <c r="C149" s="867"/>
      <c r="D149" s="141">
        <v>141</v>
      </c>
      <c r="E149" s="141" t="s">
        <v>175</v>
      </c>
      <c r="F149" s="90"/>
      <c r="G149" s="91"/>
      <c r="H149" s="120"/>
      <c r="I149" s="274"/>
      <c r="J149" s="66">
        <f t="shared" si="19"/>
        <v>0</v>
      </c>
      <c r="K149" s="91"/>
      <c r="L149" s="92"/>
      <c r="M149" s="91"/>
      <c r="N149" s="90"/>
      <c r="O149" s="90"/>
      <c r="P149" s="74">
        <f t="shared" si="20"/>
        <v>0</v>
      </c>
      <c r="Q149" s="91"/>
      <c r="R149" s="90"/>
      <c r="S149" s="91"/>
      <c r="T149" s="120"/>
      <c r="U149" s="91"/>
      <c r="V149" s="90"/>
      <c r="W149" s="91"/>
      <c r="X149" s="360">
        <f t="shared" si="21"/>
        <v>0</v>
      </c>
      <c r="Y149" s="152" t="str">
        <f t="shared" si="22"/>
        <v xml:space="preserve">      </v>
      </c>
      <c r="Z149" s="164"/>
      <c r="AA149" s="164"/>
      <c r="AB149" s="164"/>
      <c r="AC149" s="164"/>
      <c r="AD149" s="164"/>
      <c r="AE149" s="164"/>
      <c r="AF149" s="164"/>
      <c r="AG149" s="165">
        <f t="shared" si="23"/>
        <v>0</v>
      </c>
      <c r="AH149" s="166"/>
      <c r="AI149" s="164"/>
      <c r="AJ149" s="164"/>
      <c r="AK149" s="164"/>
      <c r="AL149" s="164"/>
      <c r="AM149" s="164"/>
      <c r="AN149" s="164"/>
      <c r="AO149" s="164"/>
      <c r="AP149" s="165">
        <f t="shared" si="24"/>
        <v>0</v>
      </c>
      <c r="AQ149" s="166"/>
      <c r="AR149" s="134"/>
      <c r="AS149" s="134"/>
      <c r="AT149" s="244"/>
      <c r="AU149" s="134"/>
      <c r="AV149" s="134"/>
    </row>
    <row r="150" spans="1:48" ht="253.5" customHeight="1">
      <c r="A150" s="868"/>
      <c r="B150" s="867" t="s">
        <v>176</v>
      </c>
      <c r="C150" s="867" t="s">
        <v>177</v>
      </c>
      <c r="D150" s="141">
        <v>142</v>
      </c>
      <c r="E150" s="141" t="s">
        <v>178</v>
      </c>
      <c r="F150" s="82"/>
      <c r="G150" s="83"/>
      <c r="H150" s="118"/>
      <c r="I150" s="275"/>
      <c r="J150" s="66">
        <f t="shared" si="19"/>
        <v>0</v>
      </c>
      <c r="K150" s="83"/>
      <c r="L150" s="93"/>
      <c r="M150" s="83"/>
      <c r="N150" s="82"/>
      <c r="O150" s="82"/>
      <c r="P150" s="74">
        <f t="shared" si="20"/>
        <v>0</v>
      </c>
      <c r="Q150" s="83"/>
      <c r="R150" s="82"/>
      <c r="S150" s="83"/>
      <c r="T150" s="118">
        <v>11699.94</v>
      </c>
      <c r="U150" s="63" t="s">
        <v>1451</v>
      </c>
      <c r="V150" s="82"/>
      <c r="W150" s="83"/>
      <c r="X150" s="353">
        <f t="shared" ref="X150:X151" si="25">F150+J150+L150+P150+R150+T150+V150</f>
        <v>11699.94</v>
      </c>
      <c r="Y150" s="85" t="str">
        <f t="shared" ref="Y150:Y151" si="26">CONCATENATE(G150," ",K150," ",M150," ",Q150," ",S150," ",U150," ",W150)</f>
        <v xml:space="preserve">     New post proposed 1994 including 802 PM post &amp; 1192 SD post.
PM Budget for New 802 Post- 1273.07 lakh (Details attached in annexure)
SD Budget for New 1192 Post- 1185.65 lakh  (Details attached in annexure)
Proposed remuneration along with Annual Increment for Existing 3220 SD staff- Rs.8575.73 lakh (Budget proposed for vacant post for 6 months)
Proposed remuneration along with Annual Increment for Existing 207 PM staff- Rs.665.48 lakh (Budget proposed for vacant post for 6 months) </v>
      </c>
      <c r="Z150" s="82"/>
      <c r="AA150" s="82"/>
      <c r="AB150" s="82"/>
      <c r="AC150" s="82"/>
      <c r="AD150" s="82"/>
      <c r="AE150" s="82"/>
      <c r="AF150" s="82"/>
      <c r="AG150" s="142">
        <f t="shared" si="23"/>
        <v>0</v>
      </c>
      <c r="AH150" s="55"/>
      <c r="AI150" s="82"/>
      <c r="AJ150" s="82"/>
      <c r="AK150" s="82"/>
      <c r="AL150" s="82"/>
      <c r="AM150" s="82"/>
      <c r="AN150" s="82"/>
      <c r="AO150" s="82"/>
      <c r="AP150" s="142">
        <f t="shared" si="24"/>
        <v>0</v>
      </c>
      <c r="AQ150" s="55"/>
      <c r="AR150" s="134"/>
      <c r="AS150" s="134"/>
      <c r="AT150" s="283"/>
      <c r="AU150" s="134"/>
      <c r="AV150" s="134"/>
    </row>
    <row r="151" spans="1:48" ht="81">
      <c r="A151" s="868"/>
      <c r="B151" s="867"/>
      <c r="C151" s="867"/>
      <c r="D151" s="141">
        <v>143</v>
      </c>
      <c r="E151" s="141" t="s">
        <v>354</v>
      </c>
      <c r="F151" s="82"/>
      <c r="G151" s="83"/>
      <c r="H151" s="118"/>
      <c r="I151" s="275"/>
      <c r="J151" s="66">
        <f t="shared" si="19"/>
        <v>0</v>
      </c>
      <c r="K151" s="83"/>
      <c r="L151" s="93"/>
      <c r="M151" s="83"/>
      <c r="N151" s="82"/>
      <c r="O151" s="82"/>
      <c r="P151" s="74">
        <f t="shared" si="20"/>
        <v>0</v>
      </c>
      <c r="Q151" s="83"/>
      <c r="R151" s="82"/>
      <c r="S151" s="83"/>
      <c r="T151" s="113">
        <v>1.56</v>
      </c>
      <c r="U151" s="619" t="s">
        <v>1315</v>
      </c>
      <c r="V151" s="64"/>
      <c r="W151" s="65"/>
      <c r="X151" s="353">
        <f t="shared" si="25"/>
        <v>1.56</v>
      </c>
      <c r="Y151" s="85" t="str">
        <f t="shared" si="26"/>
        <v xml:space="preserve">     1) 745 PPIUCD case X Rs 150/case = 111750
2) 298 PAIUCD case X Rs 150/case = 44700
Total Rs. 156450  </v>
      </c>
      <c r="Z151" s="82"/>
      <c r="AA151" s="82"/>
      <c r="AB151" s="82"/>
      <c r="AC151" s="82"/>
      <c r="AD151" s="82"/>
      <c r="AE151" s="82"/>
      <c r="AF151" s="82"/>
      <c r="AG151" s="142">
        <f t="shared" si="23"/>
        <v>0</v>
      </c>
      <c r="AH151" s="55"/>
      <c r="AI151" s="82"/>
      <c r="AJ151" s="82"/>
      <c r="AK151" s="82"/>
      <c r="AL151" s="82"/>
      <c r="AM151" s="82"/>
      <c r="AN151" s="82"/>
      <c r="AO151" s="82"/>
      <c r="AP151" s="142">
        <f t="shared" si="24"/>
        <v>0</v>
      </c>
      <c r="AQ151" s="55"/>
      <c r="AR151" s="134"/>
      <c r="AS151" s="134"/>
      <c r="AT151" s="244"/>
      <c r="AU151" s="134"/>
      <c r="AV151" s="134"/>
    </row>
    <row r="152" spans="1:48" ht="81">
      <c r="A152" s="868"/>
      <c r="B152" s="867"/>
      <c r="C152" s="867"/>
      <c r="D152" s="141">
        <v>144</v>
      </c>
      <c r="E152" s="141" t="s">
        <v>179</v>
      </c>
      <c r="F152" s="82"/>
      <c r="G152" s="83"/>
      <c r="H152" s="118"/>
      <c r="I152" s="275"/>
      <c r="J152" s="66">
        <f t="shared" si="19"/>
        <v>0</v>
      </c>
      <c r="K152" s="83"/>
      <c r="L152" s="93"/>
      <c r="M152" s="83"/>
      <c r="N152" s="82"/>
      <c r="O152" s="82"/>
      <c r="P152" s="74">
        <f t="shared" si="20"/>
        <v>0</v>
      </c>
      <c r="Q152" s="83"/>
      <c r="R152" s="82"/>
      <c r="S152" s="83"/>
      <c r="T152" s="113">
        <v>104.4</v>
      </c>
      <c r="U152" s="65" t="s">
        <v>881</v>
      </c>
      <c r="V152" s="64"/>
      <c r="W152" s="65"/>
      <c r="X152" s="353">
        <f t="shared" si="21"/>
        <v>104.4</v>
      </c>
      <c r="Y152" s="85" t="str">
        <f t="shared" si="22"/>
        <v xml:space="preserve">          Proposed incentive for ANM @ Rs. 1500 for 250 ANM = 1500*250*12month = Rs.45,00,000/-Proposed incentive for ASHA  @ Rs. 1000 for 495 ASHA = 1000*495*12 month = Rs. 59,40,000/-Total Rs. =45,00,000+59,40,000= Rs. 1,04,40,000/-  </v>
      </c>
      <c r="Z152" s="82"/>
      <c r="AA152" s="82"/>
      <c r="AB152" s="82"/>
      <c r="AC152" s="82"/>
      <c r="AD152" s="82"/>
      <c r="AE152" s="82"/>
      <c r="AF152" s="82"/>
      <c r="AG152" s="142">
        <f t="shared" si="23"/>
        <v>0</v>
      </c>
      <c r="AH152" s="55"/>
      <c r="AI152" s="82"/>
      <c r="AJ152" s="82"/>
      <c r="AK152" s="82"/>
      <c r="AL152" s="82"/>
      <c r="AM152" s="82"/>
      <c r="AN152" s="82"/>
      <c r="AO152" s="82"/>
      <c r="AP152" s="142">
        <f t="shared" si="24"/>
        <v>0</v>
      </c>
      <c r="AQ152" s="55"/>
      <c r="AR152" s="134"/>
      <c r="AS152" s="134"/>
      <c r="AT152" s="244"/>
      <c r="AU152" s="134"/>
      <c r="AV152" s="134"/>
    </row>
    <row r="153" spans="1:48" ht="60.75">
      <c r="A153" s="868"/>
      <c r="B153" s="867"/>
      <c r="C153" s="867"/>
      <c r="D153" s="141">
        <v>145</v>
      </c>
      <c r="E153" s="141" t="s">
        <v>180</v>
      </c>
      <c r="F153" s="82"/>
      <c r="G153" s="83"/>
      <c r="H153" s="118"/>
      <c r="I153" s="275"/>
      <c r="J153" s="66">
        <f t="shared" si="19"/>
        <v>0</v>
      </c>
      <c r="K153" s="83"/>
      <c r="L153" s="93"/>
      <c r="M153" s="83"/>
      <c r="N153" s="82"/>
      <c r="O153" s="82"/>
      <c r="P153" s="74">
        <f t="shared" si="20"/>
        <v>0</v>
      </c>
      <c r="Q153" s="83"/>
      <c r="R153" s="82"/>
      <c r="S153" s="83"/>
      <c r="T153" s="113"/>
      <c r="U153" s="65"/>
      <c r="V153" s="64"/>
      <c r="W153" s="65"/>
      <c r="X153" s="353">
        <f t="shared" si="21"/>
        <v>0</v>
      </c>
      <c r="Y153" s="85" t="str">
        <f t="shared" si="22"/>
        <v xml:space="preserve">      </v>
      </c>
      <c r="Z153" s="82"/>
      <c r="AA153" s="82"/>
      <c r="AB153" s="82"/>
      <c r="AC153" s="82"/>
      <c r="AD153" s="82"/>
      <c r="AE153" s="82"/>
      <c r="AF153" s="82"/>
      <c r="AG153" s="142">
        <f t="shared" si="23"/>
        <v>0</v>
      </c>
      <c r="AH153" s="55"/>
      <c r="AI153" s="82"/>
      <c r="AJ153" s="82"/>
      <c r="AK153" s="82"/>
      <c r="AL153" s="82"/>
      <c r="AM153" s="82"/>
      <c r="AN153" s="82"/>
      <c r="AO153" s="82"/>
      <c r="AP153" s="142">
        <f t="shared" si="24"/>
        <v>0</v>
      </c>
      <c r="AQ153" s="55"/>
      <c r="AR153" s="134"/>
      <c r="AS153" s="134"/>
      <c r="AT153" s="244"/>
      <c r="AU153" s="134"/>
      <c r="AV153" s="134"/>
    </row>
    <row r="154" spans="1:48" ht="60.75">
      <c r="A154" s="868"/>
      <c r="B154" s="141" t="s">
        <v>181</v>
      </c>
      <c r="C154" s="141" t="s">
        <v>182</v>
      </c>
      <c r="D154" s="141">
        <v>146</v>
      </c>
      <c r="E154" s="167" t="s">
        <v>326</v>
      </c>
      <c r="F154" s="64"/>
      <c r="G154" s="94" t="s">
        <v>385</v>
      </c>
      <c r="H154" s="113"/>
      <c r="I154" s="273"/>
      <c r="J154" s="66">
        <f t="shared" si="19"/>
        <v>0</v>
      </c>
      <c r="K154" s="94" t="s">
        <v>385</v>
      </c>
      <c r="L154" s="86"/>
      <c r="M154" s="94" t="s">
        <v>385</v>
      </c>
      <c r="N154" s="64"/>
      <c r="O154" s="64"/>
      <c r="P154" s="74">
        <f t="shared" si="20"/>
        <v>0</v>
      </c>
      <c r="Q154" s="94" t="s">
        <v>385</v>
      </c>
      <c r="R154" s="64"/>
      <c r="S154" s="94" t="s">
        <v>385</v>
      </c>
      <c r="T154" s="113"/>
      <c r="U154" s="94" t="s">
        <v>385</v>
      </c>
      <c r="V154" s="64"/>
      <c r="W154" s="94" t="s">
        <v>385</v>
      </c>
      <c r="X154" s="353">
        <f>'Annexure - PM Activities'!K11</f>
        <v>180.32</v>
      </c>
      <c r="Y154" s="168" t="s">
        <v>385</v>
      </c>
      <c r="Z154" s="82"/>
      <c r="AA154" s="82"/>
      <c r="AB154" s="82"/>
      <c r="AC154" s="82"/>
      <c r="AD154" s="82"/>
      <c r="AE154" s="82"/>
      <c r="AF154" s="82"/>
      <c r="AG154" s="145">
        <f>'Annexure - PM Activities'!M11</f>
        <v>0</v>
      </c>
      <c r="AH154" s="55"/>
      <c r="AI154" s="82"/>
      <c r="AJ154" s="82"/>
      <c r="AK154" s="82"/>
      <c r="AL154" s="82"/>
      <c r="AM154" s="82"/>
      <c r="AN154" s="82"/>
      <c r="AO154" s="82"/>
      <c r="AP154" s="142">
        <f>'Annexure - PM Activities'!O11</f>
        <v>0</v>
      </c>
      <c r="AQ154" s="55"/>
      <c r="AR154" s="134"/>
      <c r="AS154" s="134"/>
      <c r="AT154" s="244"/>
      <c r="AU154" s="134"/>
      <c r="AV154" s="134"/>
    </row>
    <row r="155" spans="1:48" ht="81">
      <c r="A155" s="868"/>
      <c r="B155" s="141" t="s">
        <v>183</v>
      </c>
      <c r="C155" s="141" t="s">
        <v>184</v>
      </c>
      <c r="D155" s="141">
        <v>147</v>
      </c>
      <c r="E155" s="140" t="s">
        <v>88</v>
      </c>
      <c r="F155" s="64"/>
      <c r="G155" s="65"/>
      <c r="H155" s="113"/>
      <c r="I155" s="273"/>
      <c r="J155" s="66">
        <f t="shared" si="19"/>
        <v>0</v>
      </c>
      <c r="K155" s="65"/>
      <c r="L155" s="86"/>
      <c r="M155" s="65"/>
      <c r="N155" s="64"/>
      <c r="O155" s="64"/>
      <c r="P155" s="74">
        <f t="shared" si="20"/>
        <v>0</v>
      </c>
      <c r="Q155" s="65"/>
      <c r="R155" s="64"/>
      <c r="S155" s="65"/>
      <c r="T155" s="113">
        <v>7440.55</v>
      </c>
      <c r="U155" s="65" t="s">
        <v>1336</v>
      </c>
      <c r="V155" s="64"/>
      <c r="W155" s="65"/>
      <c r="X155" s="353">
        <f>F155+J155+L155+P155+R155+T155+V155</f>
        <v>7440.55</v>
      </c>
      <c r="Y155" s="85" t="str">
        <f t="shared" si="22"/>
        <v xml:space="preserve">     Proposed Rs. 74,40,55,200 /- for 148 Polyclinics @ Rs. 4,18,950/- per month for 12 month (148 Polyclinic*Rs. 4,18,950 PM*12 Month=Rs. 74,40,55,200 /-)
  </v>
      </c>
      <c r="Z155" s="82"/>
      <c r="AA155" s="82"/>
      <c r="AB155" s="82"/>
      <c r="AC155" s="82"/>
      <c r="AD155" s="82"/>
      <c r="AE155" s="82"/>
      <c r="AF155" s="82"/>
      <c r="AG155" s="142">
        <f t="shared" si="23"/>
        <v>0</v>
      </c>
      <c r="AH155" s="55"/>
      <c r="AI155" s="82"/>
      <c r="AJ155" s="82"/>
      <c r="AK155" s="82"/>
      <c r="AL155" s="82"/>
      <c r="AM155" s="82"/>
      <c r="AN155" s="82"/>
      <c r="AO155" s="82"/>
      <c r="AP155" s="142">
        <f t="shared" si="24"/>
        <v>0</v>
      </c>
      <c r="AQ155" s="55"/>
      <c r="AR155" s="134"/>
      <c r="AS155" s="134"/>
      <c r="AT155" s="244"/>
      <c r="AU155" s="134"/>
      <c r="AV155" s="134"/>
    </row>
    <row r="156" spans="1:48" ht="81">
      <c r="A156" s="868"/>
      <c r="B156" s="141" t="s">
        <v>185</v>
      </c>
      <c r="C156" s="141" t="s">
        <v>186</v>
      </c>
      <c r="D156" s="141">
        <v>148</v>
      </c>
      <c r="E156" s="140" t="s">
        <v>187</v>
      </c>
      <c r="F156" s="69"/>
      <c r="G156" s="70"/>
      <c r="H156" s="114"/>
      <c r="I156" s="276"/>
      <c r="J156" s="66">
        <f t="shared" si="19"/>
        <v>0</v>
      </c>
      <c r="K156" s="70"/>
      <c r="L156" s="95"/>
      <c r="M156" s="70"/>
      <c r="N156" s="69"/>
      <c r="O156" s="69"/>
      <c r="P156" s="74">
        <f t="shared" si="20"/>
        <v>0</v>
      </c>
      <c r="Q156" s="70"/>
      <c r="R156" s="69"/>
      <c r="S156" s="70"/>
      <c r="T156" s="114"/>
      <c r="U156" s="70"/>
      <c r="V156" s="69"/>
      <c r="W156" s="70"/>
      <c r="X156" s="361"/>
      <c r="Y156" s="152" t="str">
        <f t="shared" si="22"/>
        <v xml:space="preserve">      </v>
      </c>
      <c r="Z156" s="153"/>
      <c r="AA156" s="153"/>
      <c r="AB156" s="153"/>
      <c r="AC156" s="153"/>
      <c r="AD156" s="153"/>
      <c r="AE156" s="153"/>
      <c r="AF156" s="153"/>
      <c r="AG156" s="154"/>
      <c r="AH156" s="155"/>
      <c r="AI156" s="153"/>
      <c r="AJ156" s="153"/>
      <c r="AK156" s="153"/>
      <c r="AL156" s="153"/>
      <c r="AM156" s="153"/>
      <c r="AN156" s="153"/>
      <c r="AO156" s="153"/>
      <c r="AP156" s="154"/>
      <c r="AQ156" s="155"/>
      <c r="AR156" s="134"/>
      <c r="AS156" s="134"/>
      <c r="AT156" s="244"/>
      <c r="AU156" s="134"/>
      <c r="AV156" s="134"/>
    </row>
    <row r="157" spans="1:48" ht="182.25">
      <c r="A157" s="868"/>
      <c r="B157" s="141" t="s">
        <v>188</v>
      </c>
      <c r="C157" s="141" t="s">
        <v>189</v>
      </c>
      <c r="D157" s="141">
        <v>149</v>
      </c>
      <c r="E157" s="140" t="s">
        <v>190</v>
      </c>
      <c r="F157" s="94"/>
      <c r="G157" s="88"/>
      <c r="H157" s="121"/>
      <c r="I157" s="277"/>
      <c r="J157" s="66">
        <f t="shared" si="19"/>
        <v>0</v>
      </c>
      <c r="K157" s="88"/>
      <c r="L157" s="96"/>
      <c r="M157" s="88"/>
      <c r="N157" s="94"/>
      <c r="O157" s="94"/>
      <c r="P157" s="74">
        <f t="shared" si="20"/>
        <v>0</v>
      </c>
      <c r="Q157" s="88"/>
      <c r="R157" s="94"/>
      <c r="S157" s="88"/>
      <c r="T157" s="121">
        <f>222.5+42.15</f>
        <v>264.64999999999998</v>
      </c>
      <c r="U157" s="88" t="s">
        <v>1337</v>
      </c>
      <c r="V157" s="94"/>
      <c r="W157" s="88"/>
      <c r="X157" s="353">
        <f>F157+J157+L157+P157+R157+T157+V157</f>
        <v>264.64999999999998</v>
      </c>
      <c r="Y157" s="85" t="str">
        <f t="shared" si="22"/>
        <v xml:space="preserve">      Proposed Rs.1,92,50,000/- for UPHC-JAS Untied Grant (@ Rs.1.75 Lakh per UPHC*110 functional UPHCs)
2. Proposed Rs. 30,00,000/- for UHWC JAS Untied grant (@30,000/-per UHWC * 100 UHWC)
GT.- Rs.1,92,50,000+30,00,000=2,22,50,000/-
Continued Activity - Amount Proposed Rs. 42.15 lakhs
Untide Fund for 843 MAS
843 MAS x @Rs. 5000/- = Rs. 42,15,000/- 
  </v>
      </c>
      <c r="Z157" s="82"/>
      <c r="AA157" s="82"/>
      <c r="AB157" s="82"/>
      <c r="AC157" s="82"/>
      <c r="AD157" s="82"/>
      <c r="AE157" s="82"/>
      <c r="AF157" s="82"/>
      <c r="AG157" s="142">
        <f t="shared" si="23"/>
        <v>0</v>
      </c>
      <c r="AH157" s="55"/>
      <c r="AI157" s="82"/>
      <c r="AJ157" s="82"/>
      <c r="AK157" s="82"/>
      <c r="AL157" s="82"/>
      <c r="AM157" s="82"/>
      <c r="AN157" s="82"/>
      <c r="AO157" s="82"/>
      <c r="AP157" s="142">
        <f t="shared" si="24"/>
        <v>0</v>
      </c>
      <c r="AQ157" s="55"/>
      <c r="AR157" s="134"/>
      <c r="AS157" s="134"/>
      <c r="AT157" s="244"/>
      <c r="AU157" s="134"/>
      <c r="AV157" s="134"/>
    </row>
    <row r="158" spans="1:48" s="162" customFormat="1" ht="46.5" customHeight="1">
      <c r="A158" s="868"/>
      <c r="B158" s="870" t="s">
        <v>311</v>
      </c>
      <c r="C158" s="870"/>
      <c r="D158" s="870"/>
      <c r="E158" s="158"/>
      <c r="F158" s="97">
        <f t="shared" ref="F158:V158" si="27">SUM(F135:F157)</f>
        <v>0</v>
      </c>
      <c r="G158" s="97"/>
      <c r="H158" s="122">
        <f>SUM(H135:H157)</f>
        <v>0</v>
      </c>
      <c r="I158" s="278">
        <f>SUM(I135:I157)</f>
        <v>15</v>
      </c>
      <c r="J158" s="278">
        <f>SUM(J135:J157)</f>
        <v>15</v>
      </c>
      <c r="K158" s="97"/>
      <c r="L158" s="97">
        <f t="shared" si="27"/>
        <v>24</v>
      </c>
      <c r="M158" s="97"/>
      <c r="N158" s="97">
        <f t="shared" si="27"/>
        <v>0</v>
      </c>
      <c r="O158" s="97">
        <f t="shared" si="27"/>
        <v>0</v>
      </c>
      <c r="P158" s="97">
        <f t="shared" si="27"/>
        <v>0</v>
      </c>
      <c r="Q158" s="97"/>
      <c r="R158" s="97">
        <f t="shared" si="27"/>
        <v>0</v>
      </c>
      <c r="S158" s="97"/>
      <c r="T158" s="122">
        <f t="shared" si="27"/>
        <v>20363.77</v>
      </c>
      <c r="U158" s="97"/>
      <c r="V158" s="97">
        <f t="shared" si="27"/>
        <v>0</v>
      </c>
      <c r="W158" s="97"/>
      <c r="X158" s="359">
        <f>SUM(X135:X157)</f>
        <v>20583.09</v>
      </c>
      <c r="Y158" s="159" t="str">
        <f t="shared" si="22"/>
        <v xml:space="preserve">      </v>
      </c>
      <c r="Z158" s="97">
        <f t="shared" ref="Z158:AO158" si="28">SUM(Z135:Z157)</f>
        <v>0</v>
      </c>
      <c r="AA158" s="97">
        <f t="shared" si="28"/>
        <v>0</v>
      </c>
      <c r="AB158" s="97">
        <f t="shared" si="28"/>
        <v>0</v>
      </c>
      <c r="AC158" s="97">
        <f t="shared" si="28"/>
        <v>0</v>
      </c>
      <c r="AD158" s="97">
        <f t="shared" si="28"/>
        <v>0</v>
      </c>
      <c r="AE158" s="97">
        <f t="shared" si="28"/>
        <v>0</v>
      </c>
      <c r="AF158" s="97">
        <f t="shared" si="28"/>
        <v>0</v>
      </c>
      <c r="AG158" s="79">
        <f>SUM(AG135:AG157)</f>
        <v>0</v>
      </c>
      <c r="AH158" s="160"/>
      <c r="AI158" s="97">
        <f t="shared" si="28"/>
        <v>0</v>
      </c>
      <c r="AJ158" s="97">
        <f t="shared" si="28"/>
        <v>0</v>
      </c>
      <c r="AK158" s="97">
        <f t="shared" si="28"/>
        <v>0</v>
      </c>
      <c r="AL158" s="97">
        <f t="shared" si="28"/>
        <v>0</v>
      </c>
      <c r="AM158" s="97">
        <f t="shared" si="28"/>
        <v>0</v>
      </c>
      <c r="AN158" s="97">
        <f t="shared" si="28"/>
        <v>0</v>
      </c>
      <c r="AO158" s="97">
        <f t="shared" si="28"/>
        <v>0</v>
      </c>
      <c r="AP158" s="79">
        <f>SUM(AP135:AP157)</f>
        <v>0</v>
      </c>
      <c r="AQ158" s="160"/>
      <c r="AR158" s="134"/>
      <c r="AS158" s="134"/>
      <c r="AT158" s="244"/>
      <c r="AU158" s="134"/>
      <c r="AV158" s="134"/>
    </row>
    <row r="159" spans="1:48" ht="162">
      <c r="A159" s="873" t="s">
        <v>191</v>
      </c>
      <c r="B159" s="867" t="s">
        <v>192</v>
      </c>
      <c r="C159" s="867" t="s">
        <v>159</v>
      </c>
      <c r="D159" s="140">
        <v>150</v>
      </c>
      <c r="E159" s="282" t="s">
        <v>382</v>
      </c>
      <c r="F159" s="64"/>
      <c r="G159" s="65"/>
      <c r="H159" s="113"/>
      <c r="I159" s="264"/>
      <c r="J159" s="66">
        <f t="shared" si="19"/>
        <v>0</v>
      </c>
      <c r="K159" s="65"/>
      <c r="L159" s="64"/>
      <c r="M159" s="65"/>
      <c r="N159" s="64"/>
      <c r="O159" s="64"/>
      <c r="P159" s="74">
        <f t="shared" si="20"/>
        <v>0</v>
      </c>
      <c r="Q159" s="65"/>
      <c r="R159" s="68">
        <v>672</v>
      </c>
      <c r="S159" s="84" t="s">
        <v>1368</v>
      </c>
      <c r="T159" s="113">
        <v>4312.2</v>
      </c>
      <c r="U159" s="83" t="s">
        <v>1359</v>
      </c>
      <c r="V159" s="64"/>
      <c r="W159" s="65"/>
      <c r="X159" s="353">
        <f t="shared" ref="X159:X202" si="29">F159+J159+L159+P159+R159+T159+V159</f>
        <v>4984.2</v>
      </c>
      <c r="Y159" s="85" t="str">
        <f t="shared" si="22"/>
        <v xml:space="preserve">    1. Proposed 672 lakh for availability of diagnostics kits at HSC-AAM @10000 per annum for 6720 AAM-HSC. (Proposed for 65% of Operational HSC-AAM)
 1. Proposed 3928.2 lakh for Ayushman Arogya Shivir @ 5000 per month for 12 months for 6547 operational AAMs  where CHO is posted. (Proposed for 60% of operational HSC-AAM)
2. Proposed 384 lakh as mobility cost for CHOs @ 500 per month for 12 months for 6400 CHOs due to having deputation at twc HSC-AAMs.
 </v>
      </c>
      <c r="Z159" s="82"/>
      <c r="AA159" s="82"/>
      <c r="AB159" s="82"/>
      <c r="AC159" s="82"/>
      <c r="AD159" s="82"/>
      <c r="AE159" s="82"/>
      <c r="AF159" s="82"/>
      <c r="AG159" s="142">
        <f t="shared" si="23"/>
        <v>0</v>
      </c>
      <c r="AH159" s="55"/>
      <c r="AI159" s="82"/>
      <c r="AJ159" s="82"/>
      <c r="AK159" s="82"/>
      <c r="AL159" s="82"/>
      <c r="AM159" s="82"/>
      <c r="AN159" s="82"/>
      <c r="AO159" s="82"/>
      <c r="AP159" s="142">
        <f t="shared" si="24"/>
        <v>0</v>
      </c>
      <c r="AQ159" s="55"/>
      <c r="AR159" s="134"/>
      <c r="AS159" s="134"/>
      <c r="AT159" s="244"/>
      <c r="AU159" s="134"/>
      <c r="AV159" s="134"/>
    </row>
    <row r="160" spans="1:48" ht="141.75">
      <c r="A160" s="874"/>
      <c r="B160" s="867"/>
      <c r="C160" s="867"/>
      <c r="D160" s="140">
        <v>151</v>
      </c>
      <c r="E160" s="141" t="s">
        <v>375</v>
      </c>
      <c r="F160" s="64"/>
      <c r="G160" s="65"/>
      <c r="H160" s="113"/>
      <c r="I160" s="264"/>
      <c r="J160" s="66">
        <f t="shared" si="19"/>
        <v>0</v>
      </c>
      <c r="K160" s="65"/>
      <c r="L160" s="64"/>
      <c r="M160" s="65"/>
      <c r="N160" s="64"/>
      <c r="O160" s="64"/>
      <c r="P160" s="74">
        <f t="shared" si="20"/>
        <v>0</v>
      </c>
      <c r="Q160" s="65"/>
      <c r="R160" s="64"/>
      <c r="S160" s="65"/>
      <c r="T160" s="113">
        <v>960</v>
      </c>
      <c r="U160" s="83" t="s">
        <v>1360</v>
      </c>
      <c r="V160" s="64"/>
      <c r="W160" s="65"/>
      <c r="X160" s="353">
        <f t="shared" si="29"/>
        <v>960</v>
      </c>
      <c r="Y160" s="85" t="str">
        <f t="shared" si="22"/>
        <v xml:space="preserve">     Proposed 960 lakh for honorarium of Yoga Instructors for 3200 HSC-AAMs at the rate of Rs. 2500 per yoga Instructor per HSC-AAM for 12 months. One Yoga Instructor can conduct 10 Yoga Sessions per month at one HSC-AAM.
 The proposed amount is as follows: Rs 250 per wellness session for each AAMs and each AAMs is supposed to conduct 10 yoga sessions in a month for 10500 HSC-AAM and 1215 APHC-AAM. </v>
      </c>
      <c r="Z160" s="82"/>
      <c r="AA160" s="82"/>
      <c r="AB160" s="82"/>
      <c r="AC160" s="82"/>
      <c r="AD160" s="82"/>
      <c r="AE160" s="82"/>
      <c r="AF160" s="82"/>
      <c r="AG160" s="142">
        <f t="shared" si="23"/>
        <v>0</v>
      </c>
      <c r="AH160" s="55"/>
      <c r="AI160" s="82"/>
      <c r="AJ160" s="82"/>
      <c r="AK160" s="82"/>
      <c r="AL160" s="82"/>
      <c r="AM160" s="82"/>
      <c r="AN160" s="82"/>
      <c r="AO160" s="82"/>
      <c r="AP160" s="142">
        <f t="shared" si="24"/>
        <v>0</v>
      </c>
      <c r="AQ160" s="55"/>
      <c r="AR160" s="134"/>
      <c r="AS160" s="134"/>
      <c r="AT160" s="244"/>
      <c r="AU160" s="134"/>
      <c r="AV160" s="134"/>
    </row>
    <row r="161" spans="1:48" ht="60.75">
      <c r="A161" s="874"/>
      <c r="B161" s="867"/>
      <c r="C161" s="867"/>
      <c r="D161" s="140">
        <v>152</v>
      </c>
      <c r="E161" s="141" t="s">
        <v>376</v>
      </c>
      <c r="F161" s="64"/>
      <c r="G161" s="65"/>
      <c r="H161" s="113"/>
      <c r="I161" s="264"/>
      <c r="J161" s="66">
        <f t="shared" si="19"/>
        <v>0</v>
      </c>
      <c r="K161" s="65"/>
      <c r="L161" s="64"/>
      <c r="M161" s="65"/>
      <c r="N161" s="64"/>
      <c r="O161" s="64"/>
      <c r="P161" s="74">
        <f t="shared" si="20"/>
        <v>0</v>
      </c>
      <c r="Q161" s="65"/>
      <c r="R161" s="64"/>
      <c r="S161" s="65"/>
      <c r="T161" s="113"/>
      <c r="U161" s="65"/>
      <c r="V161" s="64"/>
      <c r="W161" s="65"/>
      <c r="X161" s="353">
        <f t="shared" si="29"/>
        <v>0</v>
      </c>
      <c r="Y161" s="85" t="str">
        <f t="shared" si="22"/>
        <v xml:space="preserve">      </v>
      </c>
      <c r="Z161" s="82"/>
      <c r="AA161" s="82"/>
      <c r="AB161" s="82"/>
      <c r="AC161" s="82"/>
      <c r="AD161" s="82"/>
      <c r="AE161" s="82"/>
      <c r="AF161" s="82"/>
      <c r="AG161" s="142">
        <f t="shared" si="23"/>
        <v>0</v>
      </c>
      <c r="AH161" s="55"/>
      <c r="AI161" s="82"/>
      <c r="AJ161" s="82"/>
      <c r="AK161" s="82"/>
      <c r="AL161" s="82"/>
      <c r="AM161" s="82"/>
      <c r="AN161" s="82"/>
      <c r="AO161" s="82"/>
      <c r="AP161" s="142">
        <f t="shared" si="24"/>
        <v>0</v>
      </c>
      <c r="AQ161" s="55"/>
      <c r="AR161" s="134"/>
      <c r="AS161" s="134"/>
      <c r="AT161" s="244"/>
      <c r="AU161" s="134"/>
      <c r="AV161" s="134"/>
    </row>
    <row r="162" spans="1:48">
      <c r="A162" s="874"/>
      <c r="B162" s="867"/>
      <c r="C162" s="867"/>
      <c r="D162" s="140">
        <v>153</v>
      </c>
      <c r="E162" s="141" t="s">
        <v>193</v>
      </c>
      <c r="F162" s="94"/>
      <c r="G162" s="88"/>
      <c r="H162" s="121"/>
      <c r="I162" s="279"/>
      <c r="J162" s="66">
        <f t="shared" si="19"/>
        <v>0</v>
      </c>
      <c r="K162" s="88"/>
      <c r="L162" s="94"/>
      <c r="M162" s="88"/>
      <c r="N162" s="94"/>
      <c r="O162" s="94"/>
      <c r="P162" s="74">
        <f t="shared" si="20"/>
        <v>0</v>
      </c>
      <c r="Q162" s="88"/>
      <c r="R162" s="94"/>
      <c r="S162" s="88"/>
      <c r="T162" s="121"/>
      <c r="U162" s="88"/>
      <c r="V162" s="94"/>
      <c r="W162" s="88"/>
      <c r="X162" s="353">
        <f t="shared" si="29"/>
        <v>0</v>
      </c>
      <c r="Y162" s="85" t="str">
        <f t="shared" si="22"/>
        <v xml:space="preserve">      </v>
      </c>
      <c r="Z162" s="82"/>
      <c r="AA162" s="82"/>
      <c r="AB162" s="82"/>
      <c r="AC162" s="82"/>
      <c r="AD162" s="82"/>
      <c r="AE162" s="82"/>
      <c r="AF162" s="82"/>
      <c r="AG162" s="142">
        <f t="shared" si="23"/>
        <v>0</v>
      </c>
      <c r="AH162" s="55"/>
      <c r="AI162" s="82"/>
      <c r="AJ162" s="82"/>
      <c r="AK162" s="82"/>
      <c r="AL162" s="82"/>
      <c r="AM162" s="82"/>
      <c r="AN162" s="82"/>
      <c r="AO162" s="82"/>
      <c r="AP162" s="142">
        <f t="shared" si="24"/>
        <v>0</v>
      </c>
      <c r="AQ162" s="55"/>
      <c r="AR162" s="134"/>
      <c r="AS162" s="134"/>
      <c r="AT162" s="244"/>
      <c r="AU162" s="134"/>
      <c r="AV162" s="134"/>
    </row>
    <row r="163" spans="1:48" ht="81" customHeight="1">
      <c r="A163" s="874"/>
      <c r="B163" s="867" t="s">
        <v>194</v>
      </c>
      <c r="C163" s="867" t="s">
        <v>195</v>
      </c>
      <c r="D163" s="140">
        <v>154</v>
      </c>
      <c r="E163" s="141" t="s">
        <v>196</v>
      </c>
      <c r="F163" s="98"/>
      <c r="G163" s="99"/>
      <c r="H163" s="119"/>
      <c r="I163" s="265"/>
      <c r="J163" s="66">
        <f t="shared" si="19"/>
        <v>0</v>
      </c>
      <c r="K163" s="99"/>
      <c r="L163" s="98">
        <v>45</v>
      </c>
      <c r="M163" s="99" t="s">
        <v>944</v>
      </c>
      <c r="N163" s="98"/>
      <c r="O163" s="98"/>
      <c r="P163" s="74">
        <f t="shared" si="20"/>
        <v>0</v>
      </c>
      <c r="Q163" s="99"/>
      <c r="R163" s="98">
        <v>10</v>
      </c>
      <c r="S163" s="99" t="s">
        <v>945</v>
      </c>
      <c r="T163" s="119">
        <v>12</v>
      </c>
      <c r="U163" s="99" t="s">
        <v>946</v>
      </c>
      <c r="V163" s="98"/>
      <c r="W163" s="99"/>
      <c r="X163" s="353">
        <f t="shared" si="29"/>
        <v>67</v>
      </c>
      <c r="Y163" s="85" t="str">
        <f t="shared" si="22"/>
        <v xml:space="preserve">  Rs. 45  lakhs for HPCL machiine at six Day Care Centres for confirmation of diagnosis of Thalassemia and other Hemoglobinopathies. To increase screening.  Rs. 10 lakhs for HPLC Kits for 3 Day Care Centres (PMCH, JLNMCH &amp; ANMMCH) for confirmation of diagnosis of Thalassemia and Sickle Cell Anemia.
Continue Activity.
Rs 12 lakh for 6 ICHH center as Contigency/operational expense for 6 ICHH’s @ Rs. 2 lakh per ICHH for HLA of BMT patients, Iron Chelating agents, bedside Leucofilter,  Leucodepleted blood bags, Kits, Consumables and any other emergency expenses. (OOC) </v>
      </c>
      <c r="Z163" s="82"/>
      <c r="AA163" s="82"/>
      <c r="AB163" s="82"/>
      <c r="AC163" s="82"/>
      <c r="AD163" s="82"/>
      <c r="AE163" s="82"/>
      <c r="AF163" s="82"/>
      <c r="AG163" s="142">
        <f t="shared" si="23"/>
        <v>0</v>
      </c>
      <c r="AH163" s="55"/>
      <c r="AI163" s="82"/>
      <c r="AJ163" s="82"/>
      <c r="AK163" s="82"/>
      <c r="AL163" s="82"/>
      <c r="AM163" s="82"/>
      <c r="AN163" s="82"/>
      <c r="AO163" s="82"/>
      <c r="AP163" s="142">
        <f t="shared" si="24"/>
        <v>0</v>
      </c>
      <c r="AQ163" s="55"/>
      <c r="AR163" s="134"/>
      <c r="AS163" s="134"/>
      <c r="AT163" s="244"/>
      <c r="AU163" s="134"/>
      <c r="AV163" s="134"/>
    </row>
    <row r="164" spans="1:48" ht="40.5">
      <c r="A164" s="874"/>
      <c r="B164" s="867"/>
      <c r="C164" s="867"/>
      <c r="D164" s="140">
        <v>155</v>
      </c>
      <c r="E164" s="141" t="s">
        <v>197</v>
      </c>
      <c r="F164" s="98"/>
      <c r="G164" s="99"/>
      <c r="H164" s="119"/>
      <c r="I164" s="265"/>
      <c r="J164" s="66">
        <f t="shared" si="19"/>
        <v>0</v>
      </c>
      <c r="K164" s="99"/>
      <c r="L164" s="98"/>
      <c r="M164" s="99"/>
      <c r="N164" s="98"/>
      <c r="O164" s="98"/>
      <c r="P164" s="74">
        <f t="shared" si="20"/>
        <v>0</v>
      </c>
      <c r="Q164" s="99"/>
      <c r="R164" s="98"/>
      <c r="S164" s="99"/>
      <c r="T164" s="119"/>
      <c r="U164" s="99"/>
      <c r="V164" s="98"/>
      <c r="W164" s="99"/>
      <c r="X164" s="353">
        <f t="shared" si="29"/>
        <v>0</v>
      </c>
      <c r="Y164" s="85" t="str">
        <f t="shared" si="22"/>
        <v xml:space="preserve">      </v>
      </c>
      <c r="Z164" s="82"/>
      <c r="AA164" s="82"/>
      <c r="AB164" s="82"/>
      <c r="AC164" s="82"/>
      <c r="AD164" s="82"/>
      <c r="AE164" s="82"/>
      <c r="AF164" s="82"/>
      <c r="AG164" s="142">
        <f t="shared" si="23"/>
        <v>0</v>
      </c>
      <c r="AH164" s="55"/>
      <c r="AI164" s="82"/>
      <c r="AJ164" s="82"/>
      <c r="AK164" s="82"/>
      <c r="AL164" s="82"/>
      <c r="AM164" s="82"/>
      <c r="AN164" s="82"/>
      <c r="AO164" s="82"/>
      <c r="AP164" s="142">
        <f t="shared" si="24"/>
        <v>0</v>
      </c>
      <c r="AQ164" s="55"/>
      <c r="AR164" s="134"/>
      <c r="AS164" s="134"/>
      <c r="AT164" s="244"/>
      <c r="AU164" s="134"/>
      <c r="AV164" s="134"/>
    </row>
    <row r="165" spans="1:48" ht="409.5">
      <c r="A165" s="874"/>
      <c r="B165" s="867"/>
      <c r="C165" s="867"/>
      <c r="D165" s="140">
        <v>156</v>
      </c>
      <c r="E165" s="141" t="s">
        <v>198</v>
      </c>
      <c r="F165" s="98"/>
      <c r="G165" s="99" t="s">
        <v>947</v>
      </c>
      <c r="H165" s="119">
        <v>70</v>
      </c>
      <c r="I165" s="265"/>
      <c r="J165" s="66">
        <f t="shared" si="19"/>
        <v>70</v>
      </c>
      <c r="K165" s="99" t="s">
        <v>948</v>
      </c>
      <c r="L165" s="98">
        <v>1928</v>
      </c>
      <c r="M165" s="99" t="s">
        <v>1458</v>
      </c>
      <c r="N165" s="98"/>
      <c r="O165" s="98"/>
      <c r="P165" s="74">
        <f t="shared" si="20"/>
        <v>0</v>
      </c>
      <c r="Q165" s="99"/>
      <c r="R165" s="98">
        <v>281.5</v>
      </c>
      <c r="S165" s="99" t="s">
        <v>949</v>
      </c>
      <c r="T165" s="119">
        <v>25</v>
      </c>
      <c r="U165" s="99" t="s">
        <v>950</v>
      </c>
      <c r="V165" s="98"/>
      <c r="W165" s="99"/>
      <c r="X165" s="353">
        <f t="shared" si="29"/>
        <v>2304.5</v>
      </c>
      <c r="Y165" s="85" t="str">
        <f t="shared" si="22"/>
        <v xml:space="preserve">` Rs. 70 Lakh for renovation of BCSU’s @ Rs. 10 Lakh per BCSU.
To increase the area of Blood centre essential for BCSU i.e. 500 sq. ft (Three rooms i.e. Component Seperation Room, Component Storage room &amp; Quality Control Room)
 New Activity
1) Establishment, operation and management of 387 Blood Storage Units  in SDH &amp;CHC (CHC - 332, SDH - 55) One time establishment cost 4 Lac = 387 x 4 = 1548 Lac 
2) Rs. 100 lakhs @50/Blood Centre for Establishment of 2 new blood centre to be located at IRCS Patna City &amp; SDH Dhaka, East Champaran 
'Continued Activity
1) Rs. 10 Lakhs for 100 Hemoglobinometer. Two Hemoglobinator to each Blood Center for 50 Blood Center @ 10000/- 
2) Rs. 135 Lakhs for Grouping &amp; Cross matching machine &amp; Kits (Centrifuge &amp; Incubator) Rs. 3,00,000 per Blood center for 45 Blood center.
3) Rs. 35 Lakh for 5 Sterile Connecting Device. @ 7 Lakh for five Blood center BMIS Pavapuri, ANMMCH Gaya, GMC Betia, GMC Purnea &amp; SH Munger.
4) Rs. 10 Lakhs for equipment for Integrated Center for Hemoglobinopathies &amp; Hemophillia in GMC Purnea and AIIMS Patna @ Rs 5 Lakhs per Blood Center.
5) Rs 90 lakh Aphersis Machine in Medical College ie ANMCH Gaya &amp; NMCH, Patna@ Rs 45 lakhs  New Activity
1) Rs. 45.50 lakhs for Lab Automation of Blood Groupping an Cross Matching Services on Reagent Rental Basis @175x26000 in  PMCH Patna as a pilot project. (Kits and Consumables)
2) Rs. 124 Lakhs for Chemiluminescene machine &amp; Kits at PMCH Patna on Ragent rental mode as a pilot project on Hub &amp; Spoke concept covering 8 blood centers of Patna and adjoining districts i.e. PMCH, NMCH, Model Blood centre, GGSH Patna, DH Nalanda, Jehanabad, Ara &amp; Hajipur. This will improve the quality of TTI testing in Blood center. Total units 31000@400 (Kits and Consumables)
Continued Activity
1) Rs 90 lakh Continue activity. For Reagent and Consumables for 50 Blood center for 12 month @Rs 15000 per month (Kits and Consumables)
2). Rs. 22.50 lakhs for groupping &amp; cross matching kts Rs. 50,000 per Blood Centre for 45 Blood Centre
 Continued activity
 1. Rs  15 Lacs for 500 VBD camp @ RS 3000/camp 
2. Rs 10 lakh for contigency for 50 blood center @ Rs 20000 per year.  </v>
      </c>
      <c r="Z165" s="82"/>
      <c r="AA165" s="82"/>
      <c r="AB165" s="82"/>
      <c r="AC165" s="82"/>
      <c r="AD165" s="82"/>
      <c r="AE165" s="82"/>
      <c r="AF165" s="82"/>
      <c r="AG165" s="142">
        <f t="shared" si="23"/>
        <v>0</v>
      </c>
      <c r="AH165" s="55"/>
      <c r="AI165" s="82"/>
      <c r="AJ165" s="82"/>
      <c r="AK165" s="82"/>
      <c r="AL165" s="82"/>
      <c r="AM165" s="82"/>
      <c r="AN165" s="82"/>
      <c r="AO165" s="82"/>
      <c r="AP165" s="142">
        <f t="shared" si="24"/>
        <v>0</v>
      </c>
      <c r="AQ165" s="55"/>
      <c r="AR165" s="134"/>
      <c r="AS165" s="134"/>
      <c r="AT165" s="244"/>
      <c r="AU165" s="134"/>
      <c r="AV165" s="134"/>
    </row>
    <row r="166" spans="1:48" ht="81">
      <c r="A166" s="874"/>
      <c r="B166" s="867"/>
      <c r="C166" s="867"/>
      <c r="D166" s="140">
        <v>157</v>
      </c>
      <c r="E166" s="141" t="s">
        <v>355</v>
      </c>
      <c r="F166" s="98"/>
      <c r="G166" s="99"/>
      <c r="H166" s="119"/>
      <c r="I166" s="265"/>
      <c r="J166" s="66">
        <f t="shared" si="19"/>
        <v>0</v>
      </c>
      <c r="K166" s="99"/>
      <c r="L166" s="98"/>
      <c r="M166" s="99"/>
      <c r="N166" s="98"/>
      <c r="O166" s="98"/>
      <c r="P166" s="74">
        <f t="shared" si="20"/>
        <v>0</v>
      </c>
      <c r="Q166" s="99"/>
      <c r="R166" s="98"/>
      <c r="S166" s="99"/>
      <c r="T166" s="119"/>
      <c r="U166" s="99" t="s">
        <v>951</v>
      </c>
      <c r="V166" s="98">
        <v>4</v>
      </c>
      <c r="W166" s="99"/>
      <c r="X166" s="353">
        <f t="shared" si="29"/>
        <v>4</v>
      </c>
      <c r="Y166" s="85" t="str">
        <f t="shared" si="22"/>
        <v xml:space="preserve">     Continued Activity 
1. Rs 4 lakhs for Vehicle Maitanence @ Rs 2 Lakh per Year for 2 van (OOC)
 </v>
      </c>
      <c r="Z166" s="82"/>
      <c r="AA166" s="82"/>
      <c r="AB166" s="82"/>
      <c r="AC166" s="82"/>
      <c r="AD166" s="82"/>
      <c r="AE166" s="82"/>
      <c r="AF166" s="82"/>
      <c r="AG166" s="142">
        <f t="shared" si="23"/>
        <v>0</v>
      </c>
      <c r="AH166" s="55"/>
      <c r="AI166" s="82"/>
      <c r="AJ166" s="82"/>
      <c r="AK166" s="82"/>
      <c r="AL166" s="82"/>
      <c r="AM166" s="82"/>
      <c r="AN166" s="82"/>
      <c r="AO166" s="82"/>
      <c r="AP166" s="142">
        <f t="shared" si="24"/>
        <v>0</v>
      </c>
      <c r="AQ166" s="55"/>
      <c r="AR166" s="134"/>
      <c r="AS166" s="134"/>
      <c r="AT166" s="244"/>
      <c r="AU166" s="134"/>
      <c r="AV166" s="134"/>
    </row>
    <row r="167" spans="1:48" ht="182.25">
      <c r="A167" s="874"/>
      <c r="B167" s="867"/>
      <c r="C167" s="867"/>
      <c r="D167" s="140">
        <v>158</v>
      </c>
      <c r="E167" s="141" t="s">
        <v>356</v>
      </c>
      <c r="F167" s="98"/>
      <c r="G167" s="99"/>
      <c r="H167" s="119"/>
      <c r="I167" s="265"/>
      <c r="J167" s="66">
        <f t="shared" si="19"/>
        <v>0</v>
      </c>
      <c r="K167" s="99"/>
      <c r="L167" s="98"/>
      <c r="M167" s="99"/>
      <c r="N167" s="98"/>
      <c r="O167" s="98">
        <v>1000</v>
      </c>
      <c r="P167" s="74">
        <f t="shared" si="20"/>
        <v>1000</v>
      </c>
      <c r="Q167" s="99" t="s">
        <v>952</v>
      </c>
      <c r="R167" s="98"/>
      <c r="S167" s="99"/>
      <c r="T167" s="119"/>
      <c r="U167" s="99"/>
      <c r="V167" s="98"/>
      <c r="W167" s="99"/>
      <c r="X167" s="353">
        <f t="shared" si="29"/>
        <v>1000</v>
      </c>
      <c r="Y167" s="85" t="str">
        <f t="shared" si="22"/>
        <v xml:space="preserve">   Continued Activity
Rs. 1000 lakh for Haemophilia Management. Total 1867 Haemophilia patients are registered in the state for which different factor, bypassing agent, factor VIII Mimics is required. To ensure uninterrupted supply of CFC in the state estimated funds required for the same is 10 cr. In case of surgeries the consumption of factors demand increases.  (Drugs and supplies)
    </v>
      </c>
      <c r="Z167" s="82"/>
      <c r="AA167" s="82"/>
      <c r="AB167" s="82"/>
      <c r="AC167" s="82"/>
      <c r="AD167" s="82"/>
      <c r="AE167" s="82"/>
      <c r="AF167" s="82"/>
      <c r="AG167" s="142">
        <f t="shared" si="23"/>
        <v>0</v>
      </c>
      <c r="AH167" s="55"/>
      <c r="AI167" s="82"/>
      <c r="AJ167" s="82"/>
      <c r="AK167" s="82"/>
      <c r="AL167" s="82"/>
      <c r="AM167" s="82"/>
      <c r="AN167" s="82"/>
      <c r="AO167" s="82"/>
      <c r="AP167" s="142">
        <f t="shared" si="24"/>
        <v>0</v>
      </c>
      <c r="AQ167" s="55"/>
      <c r="AR167" s="134"/>
      <c r="AS167" s="134"/>
      <c r="AT167" s="244"/>
      <c r="AU167" s="134"/>
      <c r="AV167" s="134"/>
    </row>
    <row r="168" spans="1:48" ht="409.5">
      <c r="A168" s="874"/>
      <c r="B168" s="867" t="s">
        <v>199</v>
      </c>
      <c r="C168" s="867" t="s">
        <v>161</v>
      </c>
      <c r="D168" s="140">
        <v>159</v>
      </c>
      <c r="E168" s="613" t="s">
        <v>357</v>
      </c>
      <c r="F168" s="64"/>
      <c r="G168" s="65"/>
      <c r="H168" s="113"/>
      <c r="I168" s="264">
        <v>76</v>
      </c>
      <c r="J168" s="66">
        <f t="shared" si="19"/>
        <v>76</v>
      </c>
      <c r="K168" s="65" t="s">
        <v>491</v>
      </c>
      <c r="L168" s="64"/>
      <c r="M168" s="65"/>
      <c r="N168" s="65"/>
      <c r="O168" s="65"/>
      <c r="P168" s="65">
        <f t="shared" si="20"/>
        <v>0</v>
      </c>
      <c r="Q168" s="65"/>
      <c r="R168" s="65"/>
      <c r="S168" s="65"/>
      <c r="T168" s="831">
        <v>11526.21</v>
      </c>
      <c r="U168" s="831" t="s">
        <v>1463</v>
      </c>
      <c r="V168" s="65"/>
      <c r="W168" s="44"/>
      <c r="X168" s="835">
        <f t="shared" si="29"/>
        <v>11602.21</v>
      </c>
      <c r="Y168" s="836" t="str">
        <f t="shared" si="22"/>
        <v xml:space="preserve"> Rs 76 lakhs proposed for 38 ASHA Ghar @ Rs 2 lakh (One ASHA Ghar in each district)     Total Proposed Amount: 
Rs. 115,26,21,572/- (Rs. 11526.21 lakhs) 
(i) Continued Activity:
Uniform - Rs. 25,43,62,500/- 
02 Saries for 97,000 ASHA and 4745 ASHA Facilitator @ Rs. 1250/- per Sari with  Blouse and Peticoat (@Rs. 900/- for Sari &amp; @Rs. 350 for Blouse &amp; Peticoat)
(ii) Continued activity: 
District &amp; Block Level Award as per CP Guidelines: 
Total Rs. 30,50,000/-  
a) Rs. 3,80,000/- for District Level Award @Rs. 10,000/- per district per year for 38 District to motivate ASHA and ASHA Facilitators. Amount proposed for Prize Money, Hall Rent, Certificate printing, Fooding &amp; Lodging etc.
b) Block Level Award: Rs. 26,70,000/-
3 ASHA per block for 534 blocks are to be awarded @Rs. 5000/- per Block. 1st prize Rs. 2000/-,  2nd prize Rs. 1500/-, 3rd prize Rs. 1000/- &amp; Rs. 500/- for certificate printing.
(iii) Communication Allowance: 
Total Rs. 24,29,67,060/- 
For 97000 ASHA &amp; 4745 ASHA Facilitators: 101745 sim x 12 months x Rs. 199/- per month per sim (as this is the minimum recharge by any telecom/cellular company).
(iv) ASHA Facilitator's Supervision Cost as  discussed in NPCC meeting: 
Rs. 59,78,70,000/- 
4745 ASHA Facilitator x 21 days x Rs. 500/- per day x 12 months
(v) Social Security Schemes:           
Total Rs. 3,92,87,612/-
a) Pradhan Mantri Suraksha Bima Yajana for 97000 ASHA &amp; 4745 ASHA Facilitator = 101745 x Rs. 20 yearly premium = Rs. 20,34,900/-
b) Pradhan Mantri Jeevan Jyoti Bima Yajana for 81911 ASHA &amp; 3531 ASHA Facilitator = 85442 x @Rs. 436 yearly premium = Rs. 3,72,52,712/-                        
(vi) NIOS Certification registraion for 13000 ASHA and AF @ Rs 878/- one time  = Rs 1,14,14,000/- (rate has been revised from Rs. 762/- to Rs. 878/- as per attached D.O Letter DO Z-18015/18/2023 - NHM - II (Pt. - I) dated 07th April 2026
(vii) Exposure visit of 38 ASHAs to the near by districts of Jharkhand State under PLA Programme @Rs. 10000 per ASHA = Rs. 3,80,000/- as per CP guidelines
(viii) Office Contingencies: total proposed amount Rs. 32,90,400/- as per CP Guidelines
(a) For Districts
@Rs. 3000/- per month per District for 38 districts in a year = Rs. 13,68,000/- as per CP guidelines
(b) For Blocks
@Rs. 300/- per month per District for 534 districts in a year = Rs. 19,22,400/- as per CP guidelines </v>
      </c>
      <c r="Z168" s="82"/>
      <c r="AA168" s="82"/>
      <c r="AB168" s="82"/>
      <c r="AC168" s="82"/>
      <c r="AD168" s="82"/>
      <c r="AE168" s="82"/>
      <c r="AF168" s="82"/>
      <c r="AG168" s="142">
        <f t="shared" si="23"/>
        <v>0</v>
      </c>
      <c r="AH168" s="55"/>
      <c r="AI168" s="82"/>
      <c r="AJ168" s="82"/>
      <c r="AK168" s="82"/>
      <c r="AL168" s="82"/>
      <c r="AM168" s="82"/>
      <c r="AN168" s="82"/>
      <c r="AO168" s="82"/>
      <c r="AP168" s="142">
        <f t="shared" si="24"/>
        <v>0</v>
      </c>
      <c r="AQ168" s="55"/>
      <c r="AR168" s="134"/>
      <c r="AS168" s="134"/>
      <c r="AT168" s="244"/>
      <c r="AU168" s="134"/>
      <c r="AV168" s="134"/>
    </row>
    <row r="169" spans="1:48" ht="55.5" customHeight="1">
      <c r="A169" s="874"/>
      <c r="B169" s="867"/>
      <c r="C169" s="867"/>
      <c r="D169" s="140">
        <v>160</v>
      </c>
      <c r="E169" s="141" t="s">
        <v>200</v>
      </c>
      <c r="F169" s="64"/>
      <c r="G169" s="65"/>
      <c r="H169" s="113"/>
      <c r="I169" s="264"/>
      <c r="J169" s="66">
        <f t="shared" si="19"/>
        <v>0</v>
      </c>
      <c r="K169" s="65"/>
      <c r="L169" s="64"/>
      <c r="M169" s="65"/>
      <c r="N169" s="64"/>
      <c r="O169" s="64"/>
      <c r="P169" s="74">
        <f t="shared" si="20"/>
        <v>0</v>
      </c>
      <c r="Q169" s="65"/>
      <c r="R169" s="64"/>
      <c r="S169" s="65"/>
      <c r="T169" s="113">
        <v>97.85</v>
      </c>
      <c r="U169" s="65" t="s">
        <v>1047</v>
      </c>
      <c r="V169" s="64"/>
      <c r="W169" s="65"/>
      <c r="X169" s="353">
        <f t="shared" si="29"/>
        <v>97.85</v>
      </c>
      <c r="Y169" s="146" t="str">
        <f>CONCATENATE(G169," ",K169," ",M169," ",Q169," ",S169," ",U169," ",W169)</f>
        <v xml:space="preserve">     VHSNC - Untied Fund Transferred from HSS. 14    S.No. 199
 No, of Panchayat  X Rs 5000/- each village  i.e. 1957 x5000 = 97,85,000/-
 </v>
      </c>
      <c r="Z169" s="82"/>
      <c r="AA169" s="82"/>
      <c r="AB169" s="82"/>
      <c r="AC169" s="82"/>
      <c r="AD169" s="82"/>
      <c r="AE169" s="82"/>
      <c r="AF169" s="82"/>
      <c r="AG169" s="142">
        <f t="shared" si="23"/>
        <v>0</v>
      </c>
      <c r="AH169" s="55"/>
      <c r="AI169" s="82"/>
      <c r="AJ169" s="82"/>
      <c r="AK169" s="82"/>
      <c r="AL169" s="82"/>
      <c r="AM169" s="82"/>
      <c r="AN169" s="82"/>
      <c r="AO169" s="82"/>
      <c r="AP169" s="142">
        <f t="shared" si="24"/>
        <v>0</v>
      </c>
      <c r="AQ169" s="55"/>
      <c r="AR169" s="134"/>
      <c r="AS169" s="134"/>
      <c r="AT169" s="244"/>
      <c r="AU169" s="134"/>
      <c r="AV169" s="134"/>
    </row>
    <row r="170" spans="1:48" s="151" customFormat="1" ht="87.75" customHeight="1">
      <c r="A170" s="874"/>
      <c r="B170" s="867"/>
      <c r="C170" s="867"/>
      <c r="D170" s="144">
        <v>161</v>
      </c>
      <c r="E170" s="144" t="s">
        <v>164</v>
      </c>
      <c r="F170" s="68"/>
      <c r="G170" s="84"/>
      <c r="H170" s="119"/>
      <c r="I170" s="265"/>
      <c r="J170" s="66">
        <f t="shared" si="19"/>
        <v>0</v>
      </c>
      <c r="K170" s="84"/>
      <c r="L170" s="68"/>
      <c r="M170" s="84"/>
      <c r="N170" s="68"/>
      <c r="O170" s="68"/>
      <c r="P170" s="74">
        <f t="shared" si="20"/>
        <v>0</v>
      </c>
      <c r="Q170" s="84"/>
      <c r="R170" s="68"/>
      <c r="S170" s="84"/>
      <c r="T170" s="119">
        <v>3249.3</v>
      </c>
      <c r="U170" s="84" t="s">
        <v>1430</v>
      </c>
      <c r="V170" s="68"/>
      <c r="W170" s="84"/>
      <c r="X170" s="358">
        <f t="shared" si="29"/>
        <v>3249.3</v>
      </c>
      <c r="Y170" s="146" t="str">
        <f t="shared" si="22"/>
        <v xml:space="preserve">     Proposed for 8721 HSC-AAM at the rate of Rs. 30000/HSC-AAM and Rs. 75000 per APHC-AAM for 844 APHC-AAMs. Total- 3249.3 Lakhs
  </v>
      </c>
      <c r="Z170" s="147"/>
      <c r="AA170" s="147"/>
      <c r="AB170" s="147"/>
      <c r="AC170" s="147"/>
      <c r="AD170" s="147"/>
      <c r="AE170" s="147"/>
      <c r="AF170" s="147"/>
      <c r="AG170" s="148">
        <f t="shared" si="23"/>
        <v>0</v>
      </c>
      <c r="AH170" s="149"/>
      <c r="AI170" s="147"/>
      <c r="AJ170" s="147"/>
      <c r="AK170" s="147"/>
      <c r="AL170" s="147"/>
      <c r="AM170" s="147"/>
      <c r="AN170" s="147"/>
      <c r="AO170" s="147"/>
      <c r="AP170" s="148">
        <f t="shared" si="24"/>
        <v>0</v>
      </c>
      <c r="AQ170" s="149"/>
      <c r="AR170" s="150"/>
      <c r="AS170" s="150"/>
      <c r="AT170" s="244"/>
      <c r="AU170" s="150"/>
      <c r="AV170" s="150"/>
    </row>
    <row r="171" spans="1:48">
      <c r="A171" s="874"/>
      <c r="B171" s="867"/>
      <c r="C171" s="867"/>
      <c r="D171" s="140">
        <v>162</v>
      </c>
      <c r="E171" s="141" t="s">
        <v>165</v>
      </c>
      <c r="F171" s="64"/>
      <c r="G171" s="65"/>
      <c r="H171" s="113"/>
      <c r="I171" s="264"/>
      <c r="J171" s="66">
        <f t="shared" si="19"/>
        <v>0</v>
      </c>
      <c r="K171" s="65"/>
      <c r="L171" s="64"/>
      <c r="M171" s="65"/>
      <c r="N171" s="64"/>
      <c r="O171" s="64"/>
      <c r="P171" s="74">
        <f t="shared" si="20"/>
        <v>0</v>
      </c>
      <c r="Q171" s="65"/>
      <c r="R171" s="64"/>
      <c r="S171" s="65"/>
      <c r="T171" s="113"/>
      <c r="U171" s="65"/>
      <c r="V171" s="64"/>
      <c r="W171" s="65"/>
      <c r="X171" s="353">
        <f t="shared" si="29"/>
        <v>0</v>
      </c>
      <c r="Y171" s="85" t="str">
        <f t="shared" si="22"/>
        <v xml:space="preserve">      </v>
      </c>
      <c r="Z171" s="82"/>
      <c r="AA171" s="82"/>
      <c r="AB171" s="82"/>
      <c r="AC171" s="82"/>
      <c r="AD171" s="82"/>
      <c r="AE171" s="82"/>
      <c r="AF171" s="82"/>
      <c r="AG171" s="142">
        <f t="shared" si="23"/>
        <v>0</v>
      </c>
      <c r="AH171" s="55"/>
      <c r="AI171" s="82"/>
      <c r="AJ171" s="82"/>
      <c r="AK171" s="82"/>
      <c r="AL171" s="82"/>
      <c r="AM171" s="82"/>
      <c r="AN171" s="82"/>
      <c r="AO171" s="82"/>
      <c r="AP171" s="142">
        <f t="shared" si="24"/>
        <v>0</v>
      </c>
      <c r="AQ171" s="55"/>
      <c r="AR171" s="134"/>
      <c r="AS171" s="134"/>
      <c r="AT171" s="244"/>
      <c r="AU171" s="134"/>
      <c r="AV171" s="134"/>
    </row>
    <row r="172" spans="1:48" ht="60.75">
      <c r="A172" s="874"/>
      <c r="B172" s="867"/>
      <c r="C172" s="867"/>
      <c r="D172" s="140">
        <v>163</v>
      </c>
      <c r="E172" s="141" t="s">
        <v>201</v>
      </c>
      <c r="F172" s="64"/>
      <c r="G172" s="65"/>
      <c r="H172" s="113"/>
      <c r="I172" s="264"/>
      <c r="J172" s="66">
        <f t="shared" si="19"/>
        <v>0</v>
      </c>
      <c r="K172" s="65"/>
      <c r="L172" s="64"/>
      <c r="M172" s="65"/>
      <c r="N172" s="64"/>
      <c r="O172" s="64"/>
      <c r="P172" s="74">
        <f t="shared" si="20"/>
        <v>0</v>
      </c>
      <c r="Q172" s="65"/>
      <c r="R172" s="64"/>
      <c r="S172" s="65"/>
      <c r="T172" s="113"/>
      <c r="U172" s="65"/>
      <c r="V172" s="64"/>
      <c r="W172" s="65"/>
      <c r="X172" s="353">
        <f t="shared" si="29"/>
        <v>0</v>
      </c>
      <c r="Y172" s="85" t="str">
        <f t="shared" si="22"/>
        <v xml:space="preserve">      </v>
      </c>
      <c r="Z172" s="82"/>
      <c r="AA172" s="82"/>
      <c r="AB172" s="82"/>
      <c r="AC172" s="82"/>
      <c r="AD172" s="82"/>
      <c r="AE172" s="82"/>
      <c r="AF172" s="82"/>
      <c r="AG172" s="142">
        <f t="shared" si="23"/>
        <v>0</v>
      </c>
      <c r="AH172" s="55"/>
      <c r="AI172" s="82"/>
      <c r="AJ172" s="82"/>
      <c r="AK172" s="82"/>
      <c r="AL172" s="82"/>
      <c r="AM172" s="82"/>
      <c r="AN172" s="82"/>
      <c r="AO172" s="82"/>
      <c r="AP172" s="142">
        <f t="shared" si="24"/>
        <v>0</v>
      </c>
      <c r="AQ172" s="55"/>
      <c r="AR172" s="134"/>
      <c r="AS172" s="134"/>
      <c r="AT172" s="244"/>
      <c r="AU172" s="134"/>
      <c r="AV172" s="134"/>
    </row>
    <row r="173" spans="1:48" ht="409.5">
      <c r="A173" s="874"/>
      <c r="B173" s="867" t="s">
        <v>202</v>
      </c>
      <c r="C173" s="867" t="s">
        <v>203</v>
      </c>
      <c r="D173" s="140">
        <v>164</v>
      </c>
      <c r="E173" s="141" t="s">
        <v>204</v>
      </c>
      <c r="F173" s="64"/>
      <c r="G173" s="65"/>
      <c r="H173" s="113"/>
      <c r="I173" s="264"/>
      <c r="J173" s="66">
        <f t="shared" si="19"/>
        <v>0</v>
      </c>
      <c r="K173" s="65" t="s">
        <v>929</v>
      </c>
      <c r="L173" s="71">
        <v>2280</v>
      </c>
      <c r="M173" s="71" t="s">
        <v>1420</v>
      </c>
      <c r="N173" s="64"/>
      <c r="O173" s="64"/>
      <c r="P173" s="74">
        <f t="shared" si="20"/>
        <v>0</v>
      </c>
      <c r="Q173" s="65"/>
      <c r="R173" s="64"/>
      <c r="S173" s="65"/>
      <c r="T173" s="113"/>
      <c r="U173" s="83"/>
      <c r="V173" s="64"/>
      <c r="W173" s="65"/>
      <c r="X173" s="353">
        <f t="shared" si="29"/>
        <v>2280</v>
      </c>
      <c r="Y173" s="85" t="str">
        <f>CONCATENATE(G173," ",K173," ",M173," ",Q173," ",S173," ",U173," ",W173)</f>
        <v xml:space="preserve"> 1-In FY 2022-24  Model District Hospital Nawada was approved @ 11000 lakh. Administrative approval has been given to the BMSCIL for construction of Model district Hospital Nawada @ 10797.38 lakh.  remaining amount 6797.38 lakh Required as Re Validation in FY 2026-27. 
 In FY 2021-22 Model District Hospital Saran was approved in 4000 lakh. Administrative Approval has been given to BMSCIL for construction of Model District Hosptal Saran @ 3920.97 lakh. Total expendtiture on this project is 1000 lakh. 2920.97 lakh is Required as Re Validation in FY 26-27.
Re Validation  is required on total 9718.35  lakh in FY 2026-27 for Model District Hosptial Nawada and Model District Hospital, Saran.  
2- 3460.23 Lakh is required as revalidation of  the escalation cost for the Model hospital project in Bhagalpur, Banka, Sasaram, Aurangabad Madhepura, Bhojpur, Madhubani,Munger and Begusarai (Rough Estimate was prepared for the approval of the projects but the actual work done on the basic of actual drawing design and estimate prepared after the Proper soil load bearing report)
3- Rs 3011.30658 lakh is required as revalidation of the revised GST amount for the Bill Paid after 31.12.2021 (due to change in GST Rates from 12% to 18%)
4- Re Validation is required on total 966.74 lakh for 12+9 Model district Hospital. 
 The facilities in District Hospitals of the State are proposed to be upgraded and we need tostrengthen ICUs, Obstetrics &amp; Gynaecology OTs, Eye OTs, Emergency/General OTs, Orthopaedic Operation Theatres and many other service facilities  as per IPHS norms. An exercise of equipment gap analysis of bio-medical equipments against IPHS norms was conducted across the state. As per this, we need approximately an amount of Rs. 22.80 Crore for procurement of equipments.    </v>
      </c>
      <c r="Z173" s="82"/>
      <c r="AA173" s="82"/>
      <c r="AB173" s="82"/>
      <c r="AC173" s="82"/>
      <c r="AD173" s="82"/>
      <c r="AE173" s="82"/>
      <c r="AF173" s="82"/>
      <c r="AG173" s="142">
        <f t="shared" si="23"/>
        <v>0</v>
      </c>
      <c r="AH173" s="55"/>
      <c r="AI173" s="82"/>
      <c r="AJ173" s="82"/>
      <c r="AK173" s="82"/>
      <c r="AL173" s="82"/>
      <c r="AM173" s="82"/>
      <c r="AN173" s="82"/>
      <c r="AO173" s="82"/>
      <c r="AP173" s="142">
        <f t="shared" si="24"/>
        <v>0</v>
      </c>
      <c r="AQ173" s="55"/>
      <c r="AR173" s="134"/>
      <c r="AS173" s="134"/>
      <c r="AT173" s="244"/>
      <c r="AU173" s="134"/>
      <c r="AV173" s="134"/>
    </row>
    <row r="174" spans="1:48" ht="129.75" customHeight="1">
      <c r="A174" s="874"/>
      <c r="B174" s="867"/>
      <c r="C174" s="867"/>
      <c r="D174" s="140">
        <v>165</v>
      </c>
      <c r="E174" s="141" t="s">
        <v>205</v>
      </c>
      <c r="F174" s="64"/>
      <c r="G174" s="65"/>
      <c r="H174" s="113"/>
      <c r="I174" s="264"/>
      <c r="J174" s="66">
        <f t="shared" si="19"/>
        <v>0</v>
      </c>
      <c r="K174" s="65"/>
      <c r="L174" s="254">
        <v>3900</v>
      </c>
      <c r="M174" s="71" t="s">
        <v>1421</v>
      </c>
      <c r="N174" s="64"/>
      <c r="O174" s="64"/>
      <c r="P174" s="74">
        <f t="shared" si="20"/>
        <v>0</v>
      </c>
      <c r="Q174" s="65"/>
      <c r="R174" s="64"/>
      <c r="S174" s="65"/>
      <c r="T174" s="113"/>
      <c r="U174" s="65"/>
      <c r="V174" s="64"/>
      <c r="W174" s="65"/>
      <c r="X174" s="353">
        <f t="shared" si="29"/>
        <v>3900</v>
      </c>
      <c r="Y174" s="85" t="str">
        <f t="shared" si="22"/>
        <v xml:space="preserve">  We need to equip the Sub-District hospitals with sufficient number of essential bio-medical equipments as per IPHS norms. Various facilities of Sub-districts Hospitals (SDHs) need to be upgraded by strengthening Obstetrics &amp; Gynaecology, Emergency/General, and Orthopaedic Operation Theatres and many other health facilities with latest equipments during FY 2026–27. For this, we need  Rs.39 Crore for procurement of equipments. 
    </v>
      </c>
      <c r="Z174" s="82"/>
      <c r="AA174" s="82"/>
      <c r="AB174" s="82"/>
      <c r="AC174" s="82"/>
      <c r="AD174" s="82"/>
      <c r="AE174" s="82"/>
      <c r="AF174" s="82"/>
      <c r="AG174" s="142">
        <f t="shared" si="23"/>
        <v>0</v>
      </c>
      <c r="AH174" s="55"/>
      <c r="AI174" s="82"/>
      <c r="AJ174" s="82"/>
      <c r="AK174" s="82"/>
      <c r="AL174" s="82"/>
      <c r="AM174" s="82"/>
      <c r="AN174" s="82"/>
      <c r="AO174" s="82"/>
      <c r="AP174" s="142">
        <f t="shared" si="24"/>
        <v>0</v>
      </c>
      <c r="AQ174" s="55"/>
      <c r="AR174" s="134"/>
      <c r="AS174" s="134"/>
      <c r="AT174" s="244"/>
      <c r="AU174" s="134"/>
      <c r="AV174" s="134"/>
    </row>
    <row r="175" spans="1:48" ht="129.75" customHeight="1">
      <c r="A175" s="874"/>
      <c r="B175" s="867"/>
      <c r="C175" s="867"/>
      <c r="D175" s="140">
        <v>166</v>
      </c>
      <c r="E175" s="141" t="s">
        <v>206</v>
      </c>
      <c r="F175" s="64"/>
      <c r="G175" s="65"/>
      <c r="H175" s="113"/>
      <c r="I175" s="264"/>
      <c r="J175" s="66">
        <f t="shared" si="19"/>
        <v>0</v>
      </c>
      <c r="K175" s="83" t="s">
        <v>931</v>
      </c>
      <c r="L175" s="71">
        <f>19047-7616</f>
        <v>11431</v>
      </c>
      <c r="M175" s="71" t="s">
        <v>1422</v>
      </c>
      <c r="N175" s="64"/>
      <c r="O175" s="64"/>
      <c r="P175" s="74">
        <f t="shared" si="20"/>
        <v>0</v>
      </c>
      <c r="Q175" s="65"/>
      <c r="R175" s="64"/>
      <c r="S175" s="65"/>
      <c r="T175" s="113"/>
      <c r="U175" s="65"/>
      <c r="V175" s="64"/>
      <c r="W175" s="65"/>
      <c r="X175" s="353">
        <f t="shared" si="29"/>
        <v>11431</v>
      </c>
      <c r="Y175" s="85" t="str">
        <f t="shared" si="22"/>
        <v xml:space="preserve"> 1-Rs 3841.07143 lakh  is required as revalidation of the revised GST amount for the Bill Paid after 31.12.2021 (due to change in GST Rates from 12% to 18%)
2- the amount 2539.37 lakh is required as the Revalidation for the 100 CHC.  
3- Rupees 24 lakh is Required as revalidation of  the escalation cost for the CHC Adhaura.
 All the Community Health Centers (CHCs) of the State need to be upgraded and the operation theatres need to be renovated. We are also euiping the CHCs to provide services as per IPHS norms. An elaborate exercise of equipment gap analysis of bio-medical equipments against IPHS norms was conducted across the state. As per this, we need approximately an amount of Rs. 114.31 Crore for procurement of equipments.
    </v>
      </c>
      <c r="Z175" s="82"/>
      <c r="AA175" s="82"/>
      <c r="AB175" s="82"/>
      <c r="AC175" s="82"/>
      <c r="AD175" s="82"/>
      <c r="AE175" s="82"/>
      <c r="AF175" s="82"/>
      <c r="AG175" s="142">
        <f t="shared" si="23"/>
        <v>0</v>
      </c>
      <c r="AH175" s="55"/>
      <c r="AI175" s="82"/>
      <c r="AJ175" s="82"/>
      <c r="AK175" s="82"/>
      <c r="AL175" s="82"/>
      <c r="AM175" s="82"/>
      <c r="AN175" s="82"/>
      <c r="AO175" s="82"/>
      <c r="AP175" s="142">
        <f t="shared" si="24"/>
        <v>0</v>
      </c>
      <c r="AQ175" s="55"/>
      <c r="AR175" s="134"/>
      <c r="AS175" s="134"/>
      <c r="AT175" s="244"/>
      <c r="AU175" s="134"/>
      <c r="AV175" s="134"/>
    </row>
    <row r="176" spans="1:48" ht="80.25" customHeight="1">
      <c r="A176" s="874"/>
      <c r="B176" s="867"/>
      <c r="C176" s="867"/>
      <c r="D176" s="140">
        <v>167</v>
      </c>
      <c r="E176" s="141" t="s">
        <v>207</v>
      </c>
      <c r="F176" s="64"/>
      <c r="G176" s="65"/>
      <c r="H176" s="113"/>
      <c r="I176" s="264"/>
      <c r="J176" s="66">
        <f t="shared" si="19"/>
        <v>0</v>
      </c>
      <c r="K176" s="65" t="s">
        <v>930</v>
      </c>
      <c r="L176" s="64"/>
      <c r="M176" s="65"/>
      <c r="N176" s="64"/>
      <c r="O176" s="64"/>
      <c r="P176" s="74">
        <f t="shared" si="20"/>
        <v>0</v>
      </c>
      <c r="Q176" s="65"/>
      <c r="R176" s="64"/>
      <c r="S176" s="65"/>
      <c r="T176" s="113"/>
      <c r="U176" s="65"/>
      <c r="V176" s="64"/>
      <c r="W176" s="65"/>
      <c r="X176" s="353">
        <f t="shared" si="29"/>
        <v>0</v>
      </c>
      <c r="Y176" s="85" t="str">
        <f t="shared" si="22"/>
        <v xml:space="preserve"> 1-194.70 lakh is Required as the revalidation of the escalation cost of the 10 PHC In Low land area.(Rough Estimate was prepared for the approval of the projects but the actual work done on the basis of actual drawing design and estimate prepared after the Proper soil load bearing report)
2-236.3 Lakh is Required as the re validation amount for the 96 PHC Approved. 
     </v>
      </c>
      <c r="Z176" s="82"/>
      <c r="AA176" s="82"/>
      <c r="AB176" s="82"/>
      <c r="AC176" s="82"/>
      <c r="AD176" s="82"/>
      <c r="AE176" s="82"/>
      <c r="AF176" s="82"/>
      <c r="AG176" s="142">
        <f t="shared" si="23"/>
        <v>0</v>
      </c>
      <c r="AH176" s="55"/>
      <c r="AI176" s="82"/>
      <c r="AJ176" s="82"/>
      <c r="AK176" s="82"/>
      <c r="AL176" s="82"/>
      <c r="AM176" s="82"/>
      <c r="AN176" s="82"/>
      <c r="AO176" s="82"/>
      <c r="AP176" s="142">
        <f t="shared" si="24"/>
        <v>0</v>
      </c>
      <c r="AQ176" s="55"/>
      <c r="AR176" s="134"/>
      <c r="AS176" s="134"/>
      <c r="AT176" s="244"/>
      <c r="AU176" s="134"/>
      <c r="AV176" s="134"/>
    </row>
    <row r="177" spans="1:48" ht="126.75" customHeight="1">
      <c r="A177" s="874"/>
      <c r="B177" s="867"/>
      <c r="C177" s="867"/>
      <c r="D177" s="140">
        <v>168</v>
      </c>
      <c r="E177" s="141" t="s">
        <v>208</v>
      </c>
      <c r="F177" s="64"/>
      <c r="G177" s="65"/>
      <c r="H177" s="113"/>
      <c r="I177" s="264"/>
      <c r="J177" s="66">
        <f t="shared" si="19"/>
        <v>0</v>
      </c>
      <c r="K177" s="83" t="s">
        <v>932</v>
      </c>
      <c r="L177" s="64"/>
      <c r="M177" s="65"/>
      <c r="N177" s="64"/>
      <c r="O177" s="64"/>
      <c r="P177" s="74">
        <f t="shared" si="20"/>
        <v>0</v>
      </c>
      <c r="Q177" s="65"/>
      <c r="R177" s="64"/>
      <c r="S177" s="65"/>
      <c r="T177" s="113">
        <v>640.79999999999995</v>
      </c>
      <c r="U177" s="65" t="s">
        <v>851</v>
      </c>
      <c r="V177" s="64"/>
      <c r="W177" s="65"/>
      <c r="X177" s="353">
        <f t="shared" si="29"/>
        <v>640.79999999999995</v>
      </c>
      <c r="Y177" s="85" t="str">
        <f t="shared" si="22"/>
        <v xml:space="preserve"> 1-Rs 1743.75 lakh is required as revalidation of the the revised GST amount for the Bill Paid after 31.12.2021 (due to change in GST Rates from 12% to 18%)
2-1550 lakh is Required as the re validation amount for the 436 HWC Approved.     The Amount 640.80 lakh is required for the rent of 3560 Sub Health Centre and Additioanl Primary Health Centre @ 1500 per month for 12 months.  </v>
      </c>
      <c r="Z177" s="82"/>
      <c r="AA177" s="82"/>
      <c r="AB177" s="82"/>
      <c r="AC177" s="82"/>
      <c r="AD177" s="82"/>
      <c r="AE177" s="82"/>
      <c r="AF177" s="82"/>
      <c r="AG177" s="142">
        <f t="shared" si="23"/>
        <v>0</v>
      </c>
      <c r="AH177" s="55"/>
      <c r="AI177" s="82"/>
      <c r="AJ177" s="82"/>
      <c r="AK177" s="82"/>
      <c r="AL177" s="82"/>
      <c r="AM177" s="82"/>
      <c r="AN177" s="82"/>
      <c r="AO177" s="82"/>
      <c r="AP177" s="142">
        <f t="shared" si="24"/>
        <v>0</v>
      </c>
      <c r="AQ177" s="55"/>
      <c r="AR177" s="134"/>
      <c r="AS177" s="134"/>
      <c r="AT177" s="244"/>
      <c r="AU177" s="134"/>
      <c r="AV177" s="134"/>
    </row>
    <row r="178" spans="1:48" ht="101.25">
      <c r="A178" s="874"/>
      <c r="B178" s="867"/>
      <c r="C178" s="867"/>
      <c r="D178" s="140">
        <v>169</v>
      </c>
      <c r="E178" s="141" t="s">
        <v>358</v>
      </c>
      <c r="F178" s="64"/>
      <c r="G178" s="65"/>
      <c r="H178" s="113"/>
      <c r="I178" s="264"/>
      <c r="J178" s="66">
        <f t="shared" si="19"/>
        <v>0</v>
      </c>
      <c r="K178" s="65"/>
      <c r="L178" s="64"/>
      <c r="M178" s="65"/>
      <c r="N178" s="64"/>
      <c r="O178" s="64"/>
      <c r="P178" s="74">
        <f t="shared" si="20"/>
        <v>0</v>
      </c>
      <c r="Q178" s="65"/>
      <c r="R178" s="64"/>
      <c r="S178" s="65"/>
      <c r="T178" s="113"/>
      <c r="U178" s="65"/>
      <c r="V178" s="64"/>
      <c r="W178" s="65"/>
      <c r="X178" s="353">
        <f t="shared" si="29"/>
        <v>0</v>
      </c>
      <c r="Y178" s="85" t="str">
        <f t="shared" si="22"/>
        <v xml:space="preserve">      </v>
      </c>
      <c r="Z178" s="82"/>
      <c r="AA178" s="82"/>
      <c r="AB178" s="82"/>
      <c r="AC178" s="82"/>
      <c r="AD178" s="82"/>
      <c r="AE178" s="82"/>
      <c r="AF178" s="82"/>
      <c r="AG178" s="142">
        <f t="shared" si="23"/>
        <v>0</v>
      </c>
      <c r="AH178" s="55"/>
      <c r="AI178" s="82"/>
      <c r="AJ178" s="82"/>
      <c r="AK178" s="82"/>
      <c r="AL178" s="82"/>
      <c r="AM178" s="82"/>
      <c r="AN178" s="82"/>
      <c r="AO178" s="82"/>
      <c r="AP178" s="142">
        <f t="shared" si="24"/>
        <v>0</v>
      </c>
      <c r="AQ178" s="55"/>
      <c r="AR178" s="134"/>
      <c r="AS178" s="134"/>
      <c r="AT178" s="244"/>
      <c r="AU178" s="134"/>
      <c r="AV178" s="134"/>
    </row>
    <row r="179" spans="1:48" ht="141.75">
      <c r="A179" s="874"/>
      <c r="B179" s="867"/>
      <c r="C179" s="867"/>
      <c r="D179" s="140">
        <v>170</v>
      </c>
      <c r="E179" s="141" t="s">
        <v>366</v>
      </c>
      <c r="F179" s="64"/>
      <c r="G179" s="65"/>
      <c r="H179" s="113"/>
      <c r="I179" s="264"/>
      <c r="J179" s="66">
        <f t="shared" si="19"/>
        <v>0</v>
      </c>
      <c r="K179" s="65"/>
      <c r="L179" s="64"/>
      <c r="M179" s="65"/>
      <c r="N179" s="64"/>
      <c r="O179" s="64"/>
      <c r="P179" s="74">
        <f t="shared" si="20"/>
        <v>0</v>
      </c>
      <c r="Q179" s="65"/>
      <c r="R179" s="64"/>
      <c r="S179" s="65"/>
      <c r="T179" s="113"/>
      <c r="U179" s="65"/>
      <c r="V179" s="64"/>
      <c r="W179" s="65"/>
      <c r="X179" s="353">
        <f t="shared" si="29"/>
        <v>0</v>
      </c>
      <c r="Y179" s="85" t="str">
        <f t="shared" si="22"/>
        <v xml:space="preserve">      </v>
      </c>
      <c r="Z179" s="82"/>
      <c r="AA179" s="82"/>
      <c r="AB179" s="82"/>
      <c r="AC179" s="82"/>
      <c r="AD179" s="82"/>
      <c r="AE179" s="82"/>
      <c r="AF179" s="82"/>
      <c r="AG179" s="142">
        <f t="shared" si="23"/>
        <v>0</v>
      </c>
      <c r="AH179" s="55"/>
      <c r="AI179" s="82"/>
      <c r="AJ179" s="82"/>
      <c r="AK179" s="82"/>
      <c r="AL179" s="82"/>
      <c r="AM179" s="82"/>
      <c r="AN179" s="82"/>
      <c r="AO179" s="82"/>
      <c r="AP179" s="142">
        <f t="shared" si="24"/>
        <v>0</v>
      </c>
      <c r="AQ179" s="55"/>
      <c r="AR179" s="134"/>
      <c r="AS179" s="134"/>
      <c r="AT179" s="244"/>
      <c r="AU179" s="134"/>
      <c r="AV179" s="134"/>
    </row>
    <row r="180" spans="1:48" ht="104.25" customHeight="1">
      <c r="A180" s="874"/>
      <c r="B180" s="867" t="s">
        <v>209</v>
      </c>
      <c r="C180" s="867" t="s">
        <v>210</v>
      </c>
      <c r="D180" s="140">
        <v>171</v>
      </c>
      <c r="E180" s="141" t="s">
        <v>211</v>
      </c>
      <c r="F180" s="64"/>
      <c r="G180" s="65"/>
      <c r="H180" s="113"/>
      <c r="I180" s="264"/>
      <c r="J180" s="66">
        <f t="shared" si="19"/>
        <v>0</v>
      </c>
      <c r="K180" s="65"/>
      <c r="L180" s="64"/>
      <c r="M180" s="65"/>
      <c r="N180" s="64"/>
      <c r="O180" s="64"/>
      <c r="P180" s="74">
        <f t="shared" si="20"/>
        <v>0</v>
      </c>
      <c r="Q180" s="65"/>
      <c r="R180" s="64"/>
      <c r="S180" s="65"/>
      <c r="T180" s="113">
        <v>9745.92</v>
      </c>
      <c r="U180" s="65" t="s">
        <v>1369</v>
      </c>
      <c r="V180" s="64"/>
      <c r="W180" s="65"/>
      <c r="X180" s="353">
        <f t="shared" si="29"/>
        <v>9745.92</v>
      </c>
      <c r="Y180" s="85" t="str">
        <f t="shared" si="22"/>
        <v xml:space="preserve">     Continued Activities: 
1. 576 ALSAs x 12 x @ 1,41,000/- = Rs. 97,45,92,000/-
2. Agreement executed in the light of hon'ble Supreme Court of India's order in Civil Appeal No. 4975/2024 and 4978/2024 dated 16.04.2024 attached herewith with agreement paper.  </v>
      </c>
      <c r="Z180" s="82"/>
      <c r="AA180" s="82"/>
      <c r="AB180" s="82"/>
      <c r="AC180" s="82"/>
      <c r="AD180" s="82"/>
      <c r="AE180" s="82"/>
      <c r="AF180" s="82"/>
      <c r="AG180" s="142">
        <f t="shared" si="23"/>
        <v>0</v>
      </c>
      <c r="AH180" s="55"/>
      <c r="AI180" s="82"/>
      <c r="AJ180" s="82"/>
      <c r="AK180" s="82"/>
      <c r="AL180" s="82"/>
      <c r="AM180" s="82"/>
      <c r="AN180" s="82"/>
      <c r="AO180" s="82"/>
      <c r="AP180" s="142">
        <f t="shared" si="24"/>
        <v>0</v>
      </c>
      <c r="AQ180" s="55"/>
      <c r="AR180" s="134"/>
      <c r="AS180" s="134"/>
      <c r="AT180" s="244"/>
      <c r="AU180" s="134"/>
      <c r="AV180" s="134"/>
    </row>
    <row r="181" spans="1:48" ht="162">
      <c r="A181" s="874"/>
      <c r="B181" s="867"/>
      <c r="C181" s="867"/>
      <c r="D181" s="140">
        <v>172</v>
      </c>
      <c r="E181" s="141" t="s">
        <v>212</v>
      </c>
      <c r="F181" s="64"/>
      <c r="G181" s="65"/>
      <c r="H181" s="113"/>
      <c r="I181" s="264"/>
      <c r="J181" s="66">
        <f t="shared" si="19"/>
        <v>0</v>
      </c>
      <c r="K181" s="65"/>
      <c r="L181" s="64"/>
      <c r="M181" s="65"/>
      <c r="N181" s="64"/>
      <c r="O181" s="64"/>
      <c r="P181" s="74">
        <f t="shared" si="20"/>
        <v>0</v>
      </c>
      <c r="Q181" s="65"/>
      <c r="R181" s="64"/>
      <c r="S181" s="65"/>
      <c r="T181" s="123">
        <v>12269.64</v>
      </c>
      <c r="U181" s="44" t="s">
        <v>909</v>
      </c>
      <c r="V181" s="64"/>
      <c r="W181" s="65"/>
      <c r="X181" s="353">
        <f t="shared" si="29"/>
        <v>12269.64</v>
      </c>
      <c r="Y181" s="85" t="str">
        <f t="shared" si="22"/>
        <v xml:space="preserve">     A) Continued Activities: 
1. (a) 700 (Agency Owned BLSAs) x 12 x @ Rs. 1,37,000/- = Rs. 1,15,08,00,000/-
(b) 110 MVs x 12 x @ Rs. 57,700/-  = Rs.7,61,64,000/-
Total Amount = (a+b)= 1,22,69,64,000,/-
2. Agreement executed in the light of hon'ble Supreme Court of India's order in Civil Appeal No. 4975/2024 and 4978/2024 dated 16.04.2024 attached herewith with agreement paper.  </v>
      </c>
      <c r="Z181" s="82"/>
      <c r="AA181" s="82"/>
      <c r="AB181" s="82"/>
      <c r="AC181" s="82"/>
      <c r="AD181" s="82"/>
      <c r="AE181" s="82"/>
      <c r="AF181" s="82"/>
      <c r="AG181" s="142">
        <f t="shared" si="23"/>
        <v>0</v>
      </c>
      <c r="AH181" s="55"/>
      <c r="AI181" s="82"/>
      <c r="AJ181" s="82"/>
      <c r="AK181" s="82"/>
      <c r="AL181" s="82"/>
      <c r="AM181" s="82"/>
      <c r="AN181" s="82"/>
      <c r="AO181" s="82"/>
      <c r="AP181" s="142">
        <f t="shared" si="24"/>
        <v>0</v>
      </c>
      <c r="AQ181" s="55"/>
      <c r="AR181" s="134"/>
      <c r="AS181" s="134"/>
      <c r="AT181" s="244"/>
      <c r="AU181" s="134"/>
      <c r="AV181" s="134"/>
    </row>
    <row r="182" spans="1:48" ht="40.5">
      <c r="A182" s="874"/>
      <c r="B182" s="867"/>
      <c r="C182" s="867"/>
      <c r="D182" s="140">
        <v>173</v>
      </c>
      <c r="E182" s="141" t="s">
        <v>213</v>
      </c>
      <c r="F182" s="64"/>
      <c r="G182" s="65"/>
      <c r="H182" s="113"/>
      <c r="I182" s="264"/>
      <c r="J182" s="66">
        <f t="shared" si="19"/>
        <v>0</v>
      </c>
      <c r="K182" s="65"/>
      <c r="L182" s="64"/>
      <c r="M182" s="65"/>
      <c r="N182" s="64"/>
      <c r="O182" s="64"/>
      <c r="P182" s="74">
        <f t="shared" si="20"/>
        <v>0</v>
      </c>
      <c r="Q182" s="65"/>
      <c r="R182" s="64"/>
      <c r="S182" s="65"/>
      <c r="T182" s="113"/>
      <c r="U182" s="65"/>
      <c r="V182" s="64"/>
      <c r="W182" s="65"/>
      <c r="X182" s="353">
        <f t="shared" si="29"/>
        <v>0</v>
      </c>
      <c r="Y182" s="85" t="str">
        <f t="shared" si="22"/>
        <v xml:space="preserve">      </v>
      </c>
      <c r="Z182" s="82"/>
      <c r="AA182" s="82"/>
      <c r="AB182" s="82"/>
      <c r="AC182" s="82"/>
      <c r="AD182" s="82"/>
      <c r="AE182" s="82"/>
      <c r="AF182" s="82"/>
      <c r="AG182" s="142">
        <f t="shared" si="23"/>
        <v>0</v>
      </c>
      <c r="AH182" s="55"/>
      <c r="AI182" s="82"/>
      <c r="AJ182" s="82"/>
      <c r="AK182" s="82"/>
      <c r="AL182" s="82"/>
      <c r="AM182" s="82"/>
      <c r="AN182" s="82"/>
      <c r="AO182" s="82"/>
      <c r="AP182" s="142">
        <f t="shared" si="24"/>
        <v>0</v>
      </c>
      <c r="AQ182" s="55"/>
      <c r="AR182" s="134"/>
      <c r="AS182" s="134"/>
      <c r="AT182" s="244"/>
      <c r="AU182" s="134"/>
      <c r="AV182" s="134"/>
    </row>
    <row r="183" spans="1:48" ht="40.5">
      <c r="A183" s="874"/>
      <c r="B183" s="867"/>
      <c r="C183" s="867"/>
      <c r="D183" s="140">
        <v>174</v>
      </c>
      <c r="E183" s="141" t="s">
        <v>214</v>
      </c>
      <c r="F183" s="64"/>
      <c r="G183" s="65"/>
      <c r="H183" s="113"/>
      <c r="I183" s="264"/>
      <c r="J183" s="66">
        <f t="shared" si="19"/>
        <v>0</v>
      </c>
      <c r="K183" s="65"/>
      <c r="L183" s="64"/>
      <c r="M183" s="65"/>
      <c r="N183" s="64"/>
      <c r="O183" s="64"/>
      <c r="P183" s="74">
        <f t="shared" si="20"/>
        <v>0</v>
      </c>
      <c r="Q183" s="65"/>
      <c r="R183" s="64"/>
      <c r="S183" s="65"/>
      <c r="T183" s="113"/>
      <c r="U183" s="65"/>
      <c r="V183" s="64"/>
      <c r="W183" s="65"/>
      <c r="X183" s="353">
        <f t="shared" si="29"/>
        <v>0</v>
      </c>
      <c r="Y183" s="85" t="str">
        <f t="shared" si="22"/>
        <v xml:space="preserve">      </v>
      </c>
      <c r="Z183" s="82"/>
      <c r="AA183" s="82"/>
      <c r="AB183" s="82"/>
      <c r="AC183" s="82"/>
      <c r="AD183" s="82"/>
      <c r="AE183" s="82"/>
      <c r="AF183" s="82"/>
      <c r="AG183" s="142">
        <f t="shared" si="23"/>
        <v>0</v>
      </c>
      <c r="AH183" s="55"/>
      <c r="AI183" s="82"/>
      <c r="AJ183" s="82"/>
      <c r="AK183" s="82"/>
      <c r="AL183" s="82"/>
      <c r="AM183" s="82"/>
      <c r="AN183" s="82"/>
      <c r="AO183" s="82"/>
      <c r="AP183" s="142">
        <f t="shared" si="24"/>
        <v>0</v>
      </c>
      <c r="AQ183" s="55"/>
      <c r="AR183" s="134"/>
      <c r="AS183" s="134"/>
      <c r="AT183" s="244"/>
      <c r="AU183" s="134"/>
      <c r="AV183" s="134"/>
    </row>
    <row r="184" spans="1:48" ht="130.5" customHeight="1">
      <c r="A184" s="874"/>
      <c r="B184" s="867" t="s">
        <v>215</v>
      </c>
      <c r="C184" s="867" t="s">
        <v>172</v>
      </c>
      <c r="D184" s="140">
        <v>175</v>
      </c>
      <c r="E184" s="141" t="s">
        <v>173</v>
      </c>
      <c r="F184" s="64"/>
      <c r="G184" s="65"/>
      <c r="H184" s="113"/>
      <c r="I184" s="264"/>
      <c r="J184" s="66">
        <f t="shared" si="19"/>
        <v>0</v>
      </c>
      <c r="K184" s="65"/>
      <c r="L184" s="64"/>
      <c r="M184" s="65"/>
      <c r="N184" s="64"/>
      <c r="O184" s="64"/>
      <c r="P184" s="74">
        <f t="shared" si="20"/>
        <v>0</v>
      </c>
      <c r="Q184" s="65"/>
      <c r="R184" s="64"/>
      <c r="S184" s="65"/>
      <c r="T184" s="119">
        <v>2803.74</v>
      </c>
      <c r="U184" s="101" t="s">
        <v>1362</v>
      </c>
      <c r="V184" s="64"/>
      <c r="W184" s="65"/>
      <c r="X184" s="353">
        <f t="shared" si="29"/>
        <v>2803.74</v>
      </c>
      <c r="Y184" s="85" t="str">
        <f t="shared" si="22"/>
        <v xml:space="preserve">     1. Rs 11.34 L for EQAS, 2. Rs 11.4 L for Patient safety day activities, 3. Rs 60.5 L for District &amp; State mentoring cum assessment visits, 4. Rs 2231 L for  State &amp; National assessment including surveillance assessment, 5. Rs 405 L for incentives, 6. Rs  72 L for LaQshya incentives of 12 LR &amp; MOT 7. Rs 12 L for MusQan incentive of DH Sitamarhi  </v>
      </c>
      <c r="Z184" s="82"/>
      <c r="AA184" s="82"/>
      <c r="AB184" s="82"/>
      <c r="AC184" s="82"/>
      <c r="AD184" s="82"/>
      <c r="AE184" s="82"/>
      <c r="AF184" s="82"/>
      <c r="AG184" s="142">
        <f t="shared" si="23"/>
        <v>0</v>
      </c>
      <c r="AH184" s="55"/>
      <c r="AI184" s="82"/>
      <c r="AJ184" s="82"/>
      <c r="AK184" s="82"/>
      <c r="AL184" s="82"/>
      <c r="AM184" s="82"/>
      <c r="AN184" s="82"/>
      <c r="AO184" s="82"/>
      <c r="AP184" s="142">
        <f t="shared" si="24"/>
        <v>0</v>
      </c>
      <c r="AQ184" s="55"/>
      <c r="AR184" s="134"/>
      <c r="AS184" s="134"/>
      <c r="AT184" s="244"/>
      <c r="AU184" s="134"/>
      <c r="AV184" s="134"/>
    </row>
    <row r="185" spans="1:48" ht="141.75">
      <c r="A185" s="874"/>
      <c r="B185" s="867"/>
      <c r="C185" s="867"/>
      <c r="D185" s="140">
        <v>176</v>
      </c>
      <c r="E185" s="141" t="s">
        <v>174</v>
      </c>
      <c r="F185" s="64"/>
      <c r="G185" s="65"/>
      <c r="H185" s="113"/>
      <c r="I185" s="264"/>
      <c r="J185" s="66">
        <f t="shared" si="19"/>
        <v>0</v>
      </c>
      <c r="K185" s="65"/>
      <c r="L185" s="64"/>
      <c r="M185" s="65"/>
      <c r="N185" s="64"/>
      <c r="O185" s="64"/>
      <c r="P185" s="74">
        <f t="shared" si="20"/>
        <v>0</v>
      </c>
      <c r="Q185" s="65"/>
      <c r="R185" s="64"/>
      <c r="S185" s="65"/>
      <c r="T185" s="119">
        <f>841.835+600</f>
        <v>1441.835</v>
      </c>
      <c r="U185" s="101" t="s">
        <v>1417</v>
      </c>
      <c r="V185" s="64"/>
      <c r="W185" s="65"/>
      <c r="X185" s="353">
        <f t="shared" si="29"/>
        <v>1441.835</v>
      </c>
      <c r="Y185" s="85" t="str">
        <f t="shared" si="22"/>
        <v xml:space="preserve">     1. Rs 393.875 L for Assessment, 2. Rs 373.3 L for incentives, 3. Rs 10 L for Contingency, 4. Rs 64.66 L for traversing gaps.
the amount of 600 lakh is required for the Biomedical Waste Management Services which is being provided by Common Biomedical Waste Treatment Faciltiies in PPP Mode. ( the tender for new Common Biomedical waste Treatment Facility is under process by Bihar State Pollution Control Board.  </v>
      </c>
      <c r="Z185" s="82"/>
      <c r="AA185" s="82"/>
      <c r="AB185" s="82"/>
      <c r="AC185" s="82"/>
      <c r="AD185" s="82"/>
      <c r="AE185" s="82"/>
      <c r="AF185" s="82"/>
      <c r="AG185" s="142">
        <f t="shared" si="23"/>
        <v>0</v>
      </c>
      <c r="AH185" s="55"/>
      <c r="AI185" s="82"/>
      <c r="AJ185" s="82"/>
      <c r="AK185" s="82"/>
      <c r="AL185" s="82"/>
      <c r="AM185" s="82"/>
      <c r="AN185" s="82"/>
      <c r="AO185" s="82"/>
      <c r="AP185" s="142">
        <f t="shared" si="24"/>
        <v>0</v>
      </c>
      <c r="AQ185" s="55"/>
      <c r="AR185" s="134"/>
      <c r="AS185" s="134"/>
      <c r="AT185" s="244"/>
      <c r="AU185" s="134"/>
      <c r="AV185" s="134"/>
    </row>
    <row r="186" spans="1:48" ht="63" customHeight="1">
      <c r="A186" s="874"/>
      <c r="B186" s="867"/>
      <c r="C186" s="867"/>
      <c r="D186" s="140">
        <v>177</v>
      </c>
      <c r="E186" s="141" t="s">
        <v>175</v>
      </c>
      <c r="F186" s="69"/>
      <c r="G186" s="70"/>
      <c r="H186" s="114"/>
      <c r="I186" s="266"/>
      <c r="J186" s="66">
        <f t="shared" si="19"/>
        <v>0</v>
      </c>
      <c r="K186" s="70"/>
      <c r="L186" s="69"/>
      <c r="M186" s="70"/>
      <c r="N186" s="69"/>
      <c r="O186" s="69"/>
      <c r="P186" s="74">
        <f t="shared" si="20"/>
        <v>0</v>
      </c>
      <c r="Q186" s="70"/>
      <c r="R186" s="69"/>
      <c r="S186" s="70"/>
      <c r="T186" s="114"/>
      <c r="U186" s="70"/>
      <c r="V186" s="69"/>
      <c r="W186" s="70"/>
      <c r="X186" s="354">
        <f t="shared" si="29"/>
        <v>0</v>
      </c>
      <c r="Y186" s="161" t="str">
        <f t="shared" si="22"/>
        <v xml:space="preserve">      </v>
      </c>
      <c r="Z186" s="153"/>
      <c r="AA186" s="153"/>
      <c r="AB186" s="153"/>
      <c r="AC186" s="153"/>
      <c r="AD186" s="153"/>
      <c r="AE186" s="153"/>
      <c r="AF186" s="153"/>
      <c r="AG186" s="154">
        <f t="shared" si="23"/>
        <v>0</v>
      </c>
      <c r="AH186" s="155"/>
      <c r="AI186" s="153"/>
      <c r="AJ186" s="153"/>
      <c r="AK186" s="153"/>
      <c r="AL186" s="153"/>
      <c r="AM186" s="153"/>
      <c r="AN186" s="153"/>
      <c r="AO186" s="153"/>
      <c r="AP186" s="154">
        <f t="shared" si="24"/>
        <v>0</v>
      </c>
      <c r="AQ186" s="155"/>
      <c r="AR186" s="134"/>
      <c r="AS186" s="134"/>
      <c r="AT186" s="244"/>
      <c r="AU186" s="134"/>
      <c r="AV186" s="134"/>
    </row>
    <row r="187" spans="1:48" ht="409.5">
      <c r="A187" s="874"/>
      <c r="B187" s="867" t="s">
        <v>216</v>
      </c>
      <c r="C187" s="867" t="s">
        <v>217</v>
      </c>
      <c r="D187" s="140">
        <v>178</v>
      </c>
      <c r="E187" s="141" t="s">
        <v>218</v>
      </c>
      <c r="F187" s="64"/>
      <c r="G187" s="65"/>
      <c r="H187" s="113"/>
      <c r="I187" s="264"/>
      <c r="J187" s="66">
        <f t="shared" si="19"/>
        <v>0</v>
      </c>
      <c r="K187" s="65"/>
      <c r="L187" s="64"/>
      <c r="M187" s="65"/>
      <c r="N187" s="64"/>
      <c r="O187" s="64"/>
      <c r="P187" s="74">
        <f t="shared" si="20"/>
        <v>0</v>
      </c>
      <c r="Q187" s="65"/>
      <c r="R187" s="64"/>
      <c r="S187" s="65"/>
      <c r="T187" s="113">
        <v>427.91</v>
      </c>
      <c r="U187" s="65" t="s">
        <v>1338</v>
      </c>
      <c r="V187" s="64"/>
      <c r="W187" s="65"/>
      <c r="X187" s="353">
        <f t="shared" si="29"/>
        <v>427.91</v>
      </c>
      <c r="Y187" s="85" t="str">
        <f t="shared" si="22"/>
        <v xml:space="preserve">     Continued Activity :-
A fully operational call centre based Grievance Redressal System with health helpline has already been established and functional at Patna in ppp mode with PIRAMAL SWASTHYA The whole services will be routed through dedicated toll free number 104. There will be process of recording and escalating grievances to respective stakeholder, provide basic medical advices &amp; counselling, nearest healthcare facilities and directory services. During COVID-19 104 Call Centre declared as a State Control Room . Total 75 seats (30 in 1st shift+30 in 2nd shift+15 in 3rd shift) will be there in the call centre. Total cost requested is approx Rs 427.91 lacs (Approx 0.48 lakh x 75 seats (30 in 1st shift+30 in 2nd shift+15 in 3rd shift) x 12 months) with tollfree and outgoing call cost as well as SMS cost &amp; etc.
Key Progress Indicator:Average Call Time: 3.15 MinutesAverage Call Per Seat: Approx 92-100
04 seats (dedicated) functional as a ECD Call Centre included in proposed 104 Call Centre cost. 
The 104 call centre run by outsourced agency with CAPEX &amp; OPEX on BOOT model.
Calculation= Rs 427.91 lacs (Approx 0.48 lakh x 75 seats (30 in 1st shift+30 in 2nd shift+15 in 3rd shift) x 12 months)
  </v>
      </c>
      <c r="Z187" s="82"/>
      <c r="AA187" s="82"/>
      <c r="AB187" s="82"/>
      <c r="AC187" s="82"/>
      <c r="AD187" s="82"/>
      <c r="AE187" s="82"/>
      <c r="AF187" s="82"/>
      <c r="AG187" s="142">
        <f t="shared" si="23"/>
        <v>0</v>
      </c>
      <c r="AH187" s="55"/>
      <c r="AI187" s="82"/>
      <c r="AJ187" s="82"/>
      <c r="AK187" s="82"/>
      <c r="AL187" s="82"/>
      <c r="AM187" s="82"/>
      <c r="AN187" s="82"/>
      <c r="AO187" s="82"/>
      <c r="AP187" s="142">
        <f t="shared" si="24"/>
        <v>0</v>
      </c>
      <c r="AQ187" s="55"/>
      <c r="AR187" s="134"/>
      <c r="AS187" s="134"/>
      <c r="AT187" s="244"/>
      <c r="AU187" s="134"/>
      <c r="AV187" s="134"/>
    </row>
    <row r="188" spans="1:48">
      <c r="A188" s="874"/>
      <c r="B188" s="867"/>
      <c r="C188" s="867"/>
      <c r="D188" s="140">
        <v>179</v>
      </c>
      <c r="E188" s="141" t="s">
        <v>88</v>
      </c>
      <c r="F188" s="64"/>
      <c r="G188" s="65"/>
      <c r="H188" s="113"/>
      <c r="I188" s="264"/>
      <c r="J188" s="66">
        <f t="shared" si="19"/>
        <v>0</v>
      </c>
      <c r="K188" s="65"/>
      <c r="L188" s="64"/>
      <c r="M188" s="65"/>
      <c r="N188" s="64"/>
      <c r="O188" s="64"/>
      <c r="P188" s="74">
        <f t="shared" si="20"/>
        <v>0</v>
      </c>
      <c r="Q188" s="65"/>
      <c r="R188" s="64"/>
      <c r="S188" s="65"/>
      <c r="T188" s="113"/>
      <c r="U188" s="65"/>
      <c r="V188" s="64"/>
      <c r="W188" s="65"/>
      <c r="X188" s="353">
        <f t="shared" si="29"/>
        <v>0</v>
      </c>
      <c r="Y188" s="85" t="str">
        <f t="shared" si="22"/>
        <v xml:space="preserve">      </v>
      </c>
      <c r="Z188" s="82"/>
      <c r="AA188" s="82"/>
      <c r="AB188" s="82"/>
      <c r="AC188" s="82"/>
      <c r="AD188" s="82"/>
      <c r="AE188" s="82"/>
      <c r="AF188" s="82"/>
      <c r="AG188" s="142">
        <f t="shared" si="23"/>
        <v>0</v>
      </c>
      <c r="AH188" s="55"/>
      <c r="AI188" s="82"/>
      <c r="AJ188" s="82"/>
      <c r="AK188" s="82"/>
      <c r="AL188" s="82"/>
      <c r="AM188" s="82"/>
      <c r="AN188" s="82"/>
      <c r="AO188" s="82"/>
      <c r="AP188" s="142">
        <f t="shared" si="24"/>
        <v>0</v>
      </c>
      <c r="AQ188" s="55"/>
      <c r="AR188" s="134"/>
      <c r="AS188" s="134"/>
      <c r="AT188" s="244"/>
      <c r="AU188" s="134"/>
      <c r="AV188" s="134"/>
    </row>
    <row r="189" spans="1:48" s="151" customFormat="1" ht="409.5">
      <c r="A189" s="874"/>
      <c r="B189" s="867"/>
      <c r="C189" s="867"/>
      <c r="D189" s="144">
        <v>180</v>
      </c>
      <c r="E189" s="144" t="s">
        <v>219</v>
      </c>
      <c r="F189" s="68"/>
      <c r="G189" s="84"/>
      <c r="H189" s="119"/>
      <c r="I189" s="265"/>
      <c r="J189" s="66">
        <f t="shared" si="19"/>
        <v>0</v>
      </c>
      <c r="K189" s="84"/>
      <c r="L189" s="68"/>
      <c r="M189" s="84"/>
      <c r="N189" s="68"/>
      <c r="O189" s="100">
        <v>31700</v>
      </c>
      <c r="P189" s="74">
        <f t="shared" si="20"/>
        <v>31700</v>
      </c>
      <c r="Q189" s="126" t="s">
        <v>878</v>
      </c>
      <c r="R189" s="68"/>
      <c r="S189" s="84"/>
      <c r="T189" s="124">
        <v>2310.6</v>
      </c>
      <c r="U189" s="101" t="s">
        <v>1339</v>
      </c>
      <c r="V189" s="68"/>
      <c r="W189" s="84"/>
      <c r="X189" s="358">
        <f t="shared" si="29"/>
        <v>34010.6</v>
      </c>
      <c r="Y189" s="146" t="str">
        <f t="shared" si="22"/>
        <v xml:space="preserve">   An amount of Rs. 31339.50 lakh was approved for 2025-26 for Free Drug Services Initiatives.  During last few months, with focused effort and new initiatives like dedicated free drug transportation vehicles, QR code based drug availability information system etc., the availability of drugs has increased significantly. 
Drug availability in District Hospitals has increased from 241 in Apr 2024 to 363 in Oct 2025 (51 % increase)
Drug availability in Sub-district Hospitals has increased from 181 in Apr 2024 to 260 in Oct 2025 (44 % increase)
Drug availability in CHCs has increased from 168 in Apr 2024 to 252 in Oct 2025 (50 % increase)
Drug availability in PHCs has increased from 157 in Apr 2024 to 236 in Oct 2025 (50 % increase)
Drug availability in UPHCs has increased from 66 in Apr 2024 to 132 in Oct 2025 (100 % increase)
Drug availability in APHC has increased from 21 in Apr 2024 to 123 in Oct 2025 (485 % increase)
Drug availability in HWC-PHC has increased from 26 in Apr 2024 to 140 in Oct 2025 (438 % increase)
Drug availability in HWC-HSC has increased from 19 in Apr 2024 to 117 in Oct 2025 (515 % increase)
The increase in availability has resulted in huge increase in demand and supply. This financial year, the supply has been of the value of Rs. 907 Crores till January 2026 and we are heavilly dependendent on state govt. to meet the fund requirements.
Hence, to meet the increased demand, we need a budget of Rs. 317.00 Crores for FY 2026-27.  Last year we engaged a dedicated transport service agency through a tendering process to ensure efficient transportation of pharmaceuticals, consumanles &amp; Family Planning commodities from District Drug Warehouses (DWH) to various healthcare facilities viz SDH, RH, CHC, UPHC &amp; PHC (Level 1 or L1 transportation) and then from block level CHCs/PHCs to APHCs/HWCs/HSCs within the block (Level 2 or L2 transportation). The rates for L1 vehicles is Rs. 1,24,000/- per month per vehicle and rates for L2 vehicles is Rs. 74,800/- per month per vehicle. We've deployed 58 L1 and 122 L2 vehicles across the State. Hence the expenditure per annum (with 18% GST) will be 1,24,000*1.18*58*12 + 74,800*1.18*122*12 = Rs. 2310.60 lakh approx.
  </v>
      </c>
      <c r="Z189" s="147"/>
      <c r="AA189" s="147"/>
      <c r="AB189" s="147"/>
      <c r="AC189" s="147"/>
      <c r="AD189" s="147"/>
      <c r="AE189" s="147"/>
      <c r="AF189" s="147"/>
      <c r="AG189" s="148">
        <f t="shared" si="23"/>
        <v>0</v>
      </c>
      <c r="AH189" s="149"/>
      <c r="AI189" s="147"/>
      <c r="AJ189" s="147"/>
      <c r="AK189" s="147"/>
      <c r="AL189" s="147"/>
      <c r="AM189" s="147"/>
      <c r="AN189" s="147"/>
      <c r="AO189" s="147"/>
      <c r="AP189" s="148">
        <f t="shared" si="24"/>
        <v>0</v>
      </c>
      <c r="AQ189" s="149"/>
      <c r="AR189" s="150"/>
      <c r="AS189" s="150"/>
      <c r="AT189" s="244"/>
      <c r="AU189" s="150"/>
      <c r="AV189" s="150"/>
    </row>
    <row r="190" spans="1:48" ht="409.5">
      <c r="A190" s="874"/>
      <c r="B190" s="867"/>
      <c r="C190" s="867"/>
      <c r="D190" s="140">
        <v>181</v>
      </c>
      <c r="E190" s="141" t="s">
        <v>220</v>
      </c>
      <c r="F190" s="64"/>
      <c r="G190" s="65"/>
      <c r="H190" s="113"/>
      <c r="I190" s="264"/>
      <c r="J190" s="66">
        <f t="shared" si="19"/>
        <v>0</v>
      </c>
      <c r="K190" s="65"/>
      <c r="L190" s="64"/>
      <c r="M190" s="65"/>
      <c r="N190" s="64"/>
      <c r="O190" s="64"/>
      <c r="P190" s="74">
        <f t="shared" si="20"/>
        <v>0</v>
      </c>
      <c r="Q190" s="65"/>
      <c r="R190" s="73">
        <v>15566.16</v>
      </c>
      <c r="S190" s="63" t="s">
        <v>953</v>
      </c>
      <c r="T190" s="113">
        <v>42.24</v>
      </c>
      <c r="U190" s="83" t="s">
        <v>1340</v>
      </c>
      <c r="V190" s="64"/>
      <c r="W190" s="65"/>
      <c r="X190" s="353">
        <f t="shared" si="29"/>
        <v>15608.4</v>
      </c>
      <c r="Y190" s="85" t="str">
        <f t="shared" si="22"/>
        <v xml:space="preserve">    (1) PATHOLOGY SERVICES : (i) PATHOLOGY SERVICES (PPP): In order to strengthen pathology services in the state of Bihar, service provider agency will provide pathology tests under PPP mode, where DH/SDH will be made Hub (sample collection, transportation, testing and reporting under PPP mode) and Block-level facilities i.e., RH/CHC/PHC/UPHC will be spokes for all types of tests. 
Rs.  5621.76 Lakhs (Rs. 56,21,76,000) required for 12 months (Apr 2026 to March 2027) @ 4,68,48,000 per month for pathology Tests in Hub and Spoke Model from DH to UPHC levels to undergo all types of tests (Sample collection+sample transportation + testing + reporting) under PPP mode along with cost of Pathology Tests conducted in Inhouse Mode. The details of monthly cost of Rs. 4,68,48,000 is as following : (36 DH X 120 Patients X 25 Days X Rs. 120 per patient) = Rs. 1,29,60,000 +  ( 56 SDH X 45 Patients X 25 days X Rs. 100 per patient) = Rs. 63,00,000 + (50 RH X 40 Patients X 25 days X Rs 90 per patient)= Rs. 45,00,000 + ( 336 CHC X 25 Patients X 25 days X Rs. 75 per patient) = Rs, 1,57,50,000 + (112 PHC X 25 patients X 25 days X Rs. 75 Per patient) = Rs. 52,50,000 + (144 UPHC X 10 Patients per day X 25 days X Rs. 58 per patient)= Rs. 20,88,000  
Rs. 3000.00 Lakhs to be revalidated from the Approved Budget of 2025-26. So rest amount i.e. (56,21,76,000 - 30,00,00,000) = Rs. 26,21,76,000 means Rs. 2621.76 Lakhs proposed as Fresh Approval for F. Y. 2026-27.
(ii) PATHOLOGY SERVICE (INHOUSE): For functionality of pathology services in Inhouse mode in the state of Bihar, Rs. 6,00,00,000 means 600.00 Lakhs proposed for purchase of Reagents, Vials and other consumables etc.
Total  Budget for PATHOLOGY SERVICES  : Rs. 26,21,76,000 + Rs. 6,00,00,000 = Rs. 32,21,76,000
(2)X-RAY SERVICES:  (i)  X-RAY SERVICES (PPP) : Rs. 1,11,13,20,000 i.e. 11113.20 lakhs proposed for payment of invoices of X-ray Services under PPP mode-  (36 DH X 66 Patients X 300 Days X Rs. 400 per patient) = Rs. 28,51,20,000 +  (49 SDH X 40 Patients X 300 Days X Rs. 300 per Patient) = Rs.17,64,00,000  + (361 RH/CHC/PHC X 20 Patients X Rs. 300 per Patient) = Rs.64,98,00,000
(ii)  X-RAY SERVICES (INHOUSE) : Rs. 11,52,00,000 i.e. Rs.1152.00 Lakhs proposed for X-ray films &amp; other consumables for X-ray under in-house mode- (96 CHCs/PHCs X 20 Patients X 300 days X Rs. 200 per  Patient) = Rs. 11,52,00,000;
Total  Budget for X-RAY SERVICES: Rs. 1,11,13,20,000 +  Rs. 11,52,00,000 = Rs. 1,22,65,20,000
(3) ULTRASOUND SERVICES : Rs. 79,20,000 i.e 79.20 Lakhs proposed for procurement of USG gels etc.- (120 FRUs X Rs. 5,500 per month per FRUs X 12 months); = Rs. 79,20,000 procurement of USG gels etc.- Rs. 5,500 per month per FRUs (216 Nos.); (Rs. 142.56 lakhs Proposed)
For AERB compliances such as procurement/ renewal of TLD badges, etc- Rs. 16,500 per facility  X 256 x-ray centres; (Rs 42.24 lakhs proposed)
 </v>
      </c>
      <c r="Z190" s="82"/>
      <c r="AA190" s="82"/>
      <c r="AB190" s="82"/>
      <c r="AC190" s="82"/>
      <c r="AD190" s="82"/>
      <c r="AE190" s="82"/>
      <c r="AF190" s="82"/>
      <c r="AG190" s="142">
        <f t="shared" si="23"/>
        <v>0</v>
      </c>
      <c r="AH190" s="55"/>
      <c r="AI190" s="82"/>
      <c r="AJ190" s="82"/>
      <c r="AK190" s="82"/>
      <c r="AL190" s="82"/>
      <c r="AM190" s="82"/>
      <c r="AN190" s="82"/>
      <c r="AO190" s="82"/>
      <c r="AP190" s="142">
        <f t="shared" si="24"/>
        <v>0</v>
      </c>
      <c r="AQ190" s="55"/>
      <c r="AR190" s="134"/>
      <c r="AS190" s="134"/>
      <c r="AT190" s="244"/>
      <c r="AU190" s="134"/>
      <c r="AV190" s="134"/>
    </row>
    <row r="191" spans="1:48" ht="40.5">
      <c r="A191" s="874"/>
      <c r="B191" s="867"/>
      <c r="C191" s="867"/>
      <c r="D191" s="140">
        <v>182</v>
      </c>
      <c r="E191" s="141" t="s">
        <v>221</v>
      </c>
      <c r="F191" s="64"/>
      <c r="G191" s="65"/>
      <c r="H191" s="113"/>
      <c r="I191" s="264"/>
      <c r="J191" s="66">
        <f t="shared" si="19"/>
        <v>0</v>
      </c>
      <c r="K191" s="65"/>
      <c r="L191" s="64"/>
      <c r="M191" s="65"/>
      <c r="N191" s="64"/>
      <c r="O191" s="64"/>
      <c r="P191" s="74">
        <f t="shared" si="20"/>
        <v>0</v>
      </c>
      <c r="Q191" s="65"/>
      <c r="R191" s="64"/>
      <c r="S191" s="65"/>
      <c r="T191" s="113"/>
      <c r="U191" s="65"/>
      <c r="V191" s="64"/>
      <c r="W191" s="65"/>
      <c r="X191" s="353">
        <f t="shared" si="29"/>
        <v>0</v>
      </c>
      <c r="Y191" s="85" t="str">
        <f t="shared" si="22"/>
        <v xml:space="preserve">      </v>
      </c>
      <c r="Z191" s="82"/>
      <c r="AA191" s="82"/>
      <c r="AB191" s="82"/>
      <c r="AC191" s="82"/>
      <c r="AD191" s="82"/>
      <c r="AE191" s="82"/>
      <c r="AF191" s="82"/>
      <c r="AG191" s="142">
        <f t="shared" si="23"/>
        <v>0</v>
      </c>
      <c r="AH191" s="55"/>
      <c r="AI191" s="82"/>
      <c r="AJ191" s="82"/>
      <c r="AK191" s="82"/>
      <c r="AL191" s="82"/>
      <c r="AM191" s="82"/>
      <c r="AN191" s="82"/>
      <c r="AO191" s="82"/>
      <c r="AP191" s="142">
        <f t="shared" si="24"/>
        <v>0</v>
      </c>
      <c r="AQ191" s="55"/>
      <c r="AR191" s="134"/>
      <c r="AS191" s="134"/>
      <c r="AT191" s="244"/>
      <c r="AU191" s="134"/>
      <c r="AV191" s="134"/>
    </row>
    <row r="192" spans="1:48" ht="81">
      <c r="A192" s="874"/>
      <c r="B192" s="867"/>
      <c r="C192" s="867"/>
      <c r="D192" s="140">
        <v>183</v>
      </c>
      <c r="E192" s="141" t="s">
        <v>222</v>
      </c>
      <c r="F192" s="69"/>
      <c r="G192" s="70"/>
      <c r="H192" s="114"/>
      <c r="I192" s="266"/>
      <c r="J192" s="66">
        <f t="shared" si="19"/>
        <v>0</v>
      </c>
      <c r="K192" s="70"/>
      <c r="L192" s="69"/>
      <c r="M192" s="70"/>
      <c r="N192" s="69"/>
      <c r="O192" s="69"/>
      <c r="P192" s="74">
        <f t="shared" si="20"/>
        <v>0</v>
      </c>
      <c r="Q192" s="70"/>
      <c r="R192" s="69"/>
      <c r="S192" s="70"/>
      <c r="T192" s="114"/>
      <c r="U192" s="70"/>
      <c r="V192" s="69"/>
      <c r="W192" s="70"/>
      <c r="X192" s="354"/>
      <c r="Y192" s="152" t="str">
        <f t="shared" si="22"/>
        <v xml:space="preserve">      </v>
      </c>
      <c r="Z192" s="153"/>
      <c r="AA192" s="153"/>
      <c r="AB192" s="153"/>
      <c r="AC192" s="153"/>
      <c r="AD192" s="153"/>
      <c r="AE192" s="153"/>
      <c r="AF192" s="153"/>
      <c r="AG192" s="154"/>
      <c r="AH192" s="155"/>
      <c r="AI192" s="153"/>
      <c r="AJ192" s="153"/>
      <c r="AK192" s="153"/>
      <c r="AL192" s="153"/>
      <c r="AM192" s="153"/>
      <c r="AN192" s="153"/>
      <c r="AO192" s="153"/>
      <c r="AP192" s="154"/>
      <c r="AQ192" s="155"/>
      <c r="AR192" s="134"/>
      <c r="AS192" s="134"/>
      <c r="AT192" s="244"/>
      <c r="AU192" s="134"/>
      <c r="AV192" s="134"/>
    </row>
    <row r="193" spans="1:48" ht="141.75">
      <c r="A193" s="874"/>
      <c r="B193" s="141" t="s">
        <v>223</v>
      </c>
      <c r="C193" s="141" t="s">
        <v>224</v>
      </c>
      <c r="D193" s="140">
        <v>184</v>
      </c>
      <c r="E193" s="141" t="s">
        <v>225</v>
      </c>
      <c r="F193" s="64"/>
      <c r="G193" s="65"/>
      <c r="H193" s="113"/>
      <c r="I193" s="264"/>
      <c r="J193" s="66">
        <f t="shared" si="19"/>
        <v>0</v>
      </c>
      <c r="K193" s="65"/>
      <c r="L193" s="64"/>
      <c r="M193" s="65"/>
      <c r="N193" s="64"/>
      <c r="O193" s="64"/>
      <c r="P193" s="74">
        <f t="shared" si="20"/>
        <v>0</v>
      </c>
      <c r="Q193" s="65"/>
      <c r="R193" s="64"/>
      <c r="S193" s="65"/>
      <c r="T193" s="113">
        <v>3820.09</v>
      </c>
      <c r="U193" s="83" t="s">
        <v>937</v>
      </c>
      <c r="V193" s="64"/>
      <c r="W193" s="65"/>
      <c r="X193" s="353">
        <f t="shared" si="29"/>
        <v>3820.09</v>
      </c>
      <c r="Y193" s="85" t="str">
        <f t="shared" si="22"/>
        <v xml:space="preserve">     Continued activity: The service provider has completed the mapping exercise of all the equipments. The total asset value of all equipments from DH to APHC level is Rs. 558.86 Cr (excluding PSA plants installed in the State). As per the contract, 6.8355% of asset value has be paid to the service provider for BMMP. Hence, a total budget of Rs. 3820.087 lakh (inclusive of taxes and centage) is required for BMMP in the state for 2026-27.  </v>
      </c>
      <c r="Z193" s="82"/>
      <c r="AA193" s="82"/>
      <c r="AB193" s="82"/>
      <c r="AC193" s="82"/>
      <c r="AD193" s="82"/>
      <c r="AE193" s="82"/>
      <c r="AF193" s="82"/>
      <c r="AG193" s="142">
        <f t="shared" si="23"/>
        <v>0</v>
      </c>
      <c r="AH193" s="55"/>
      <c r="AI193" s="82"/>
      <c r="AJ193" s="82"/>
      <c r="AK193" s="82"/>
      <c r="AL193" s="82"/>
      <c r="AM193" s="82"/>
      <c r="AN193" s="82"/>
      <c r="AO193" s="82"/>
      <c r="AP193" s="142">
        <f t="shared" si="24"/>
        <v>0</v>
      </c>
      <c r="AQ193" s="55"/>
      <c r="AR193" s="134"/>
      <c r="AS193" s="134"/>
      <c r="AT193" s="244"/>
      <c r="AU193" s="134"/>
      <c r="AV193" s="134"/>
    </row>
    <row r="194" spans="1:48" s="151" customFormat="1" ht="176.25" customHeight="1">
      <c r="A194" s="874"/>
      <c r="B194" s="867" t="s">
        <v>226</v>
      </c>
      <c r="C194" s="867" t="s">
        <v>177</v>
      </c>
      <c r="D194" s="144">
        <v>185</v>
      </c>
      <c r="E194" s="144" t="s">
        <v>178</v>
      </c>
      <c r="F194" s="147"/>
      <c r="G194" s="101"/>
      <c r="H194" s="845"/>
      <c r="I194" s="846"/>
      <c r="J194" s="620">
        <f t="shared" si="19"/>
        <v>0</v>
      </c>
      <c r="K194" s="101"/>
      <c r="L194" s="147"/>
      <c r="M194" s="101"/>
      <c r="N194" s="147"/>
      <c r="O194" s="147"/>
      <c r="P194" s="364">
        <f t="shared" si="20"/>
        <v>0</v>
      </c>
      <c r="Q194" s="101"/>
      <c r="R194" s="147"/>
      <c r="S194" s="101"/>
      <c r="T194" s="847">
        <v>124415.64000000001</v>
      </c>
      <c r="U194" s="126" t="s">
        <v>1461</v>
      </c>
      <c r="V194" s="147"/>
      <c r="W194" s="101"/>
      <c r="X194" s="358">
        <f t="shared" si="29"/>
        <v>124415.64000000001</v>
      </c>
      <c r="Y194" s="146" t="str">
        <f t="shared" si="22"/>
        <v xml:space="preserve">     New post proposed  1353 including 117 PM post &amp; 1236 SD post.
SD Budget for 1236 New post - Rs.3056.52 Lakh
PM Budget for 118 New post - Rs.169.33 lakh 
Proposed remuneration along with annual increment for Existing 38527 SD staff- Rs.84474.47 Lakh
Proposed remuneration along with annual increment for Existing 4251 PM staff- Rs27232.56 lakh
Budget Proposed for Existing EPF-7719.27(SD) + 1763.49(PM) </v>
      </c>
      <c r="Z194" s="147"/>
      <c r="AA194" s="147"/>
      <c r="AB194" s="147"/>
      <c r="AC194" s="147"/>
      <c r="AD194" s="147"/>
      <c r="AE194" s="147"/>
      <c r="AF194" s="147"/>
      <c r="AG194" s="148">
        <f t="shared" si="23"/>
        <v>0</v>
      </c>
      <c r="AH194" s="848"/>
      <c r="AI194" s="147"/>
      <c r="AJ194" s="147"/>
      <c r="AK194" s="147"/>
      <c r="AL194" s="147"/>
      <c r="AM194" s="147"/>
      <c r="AN194" s="147"/>
      <c r="AO194" s="147"/>
      <c r="AP194" s="148">
        <f t="shared" si="24"/>
        <v>0</v>
      </c>
      <c r="AQ194" s="848"/>
      <c r="AR194" s="150"/>
      <c r="AS194" s="150"/>
      <c r="AT194" s="622"/>
      <c r="AU194" s="150"/>
      <c r="AV194" s="150"/>
    </row>
    <row r="195" spans="1:48" ht="409.6" customHeight="1">
      <c r="A195" s="874"/>
      <c r="B195" s="867"/>
      <c r="C195" s="867"/>
      <c r="D195" s="140">
        <v>186</v>
      </c>
      <c r="E195" s="141" t="s">
        <v>354</v>
      </c>
      <c r="F195" s="68">
        <v>1282.3800000000001</v>
      </c>
      <c r="G195" s="84" t="s">
        <v>847</v>
      </c>
      <c r="H195" s="113"/>
      <c r="I195" s="264"/>
      <c r="J195" s="66">
        <f t="shared" si="19"/>
        <v>0</v>
      </c>
      <c r="K195" s="65"/>
      <c r="L195" s="64"/>
      <c r="M195" s="65"/>
      <c r="N195" s="64"/>
      <c r="O195" s="64"/>
      <c r="P195" s="74">
        <f t="shared" si="20"/>
        <v>0</v>
      </c>
      <c r="Q195" s="65"/>
      <c r="R195" s="64"/>
      <c r="S195" s="65"/>
      <c r="T195" s="614">
        <f>122.5+1120+931.5</f>
        <v>2174</v>
      </c>
      <c r="U195" s="614" t="s">
        <v>1443</v>
      </c>
      <c r="V195" s="64"/>
      <c r="W195" s="65"/>
      <c r="X195" s="353">
        <f t="shared" si="29"/>
        <v>3456.38</v>
      </c>
      <c r="Y195" s="85" t="str">
        <f t="shared" si="22"/>
        <v xml:space="preserve">Performance Based Incentive (PBI) under Maternal Health: 
Demand is being made for 42746 cases as performance based incentive to team for conducting C.Section above benchmark (DH Atleast 10 C.Section per month and below DH Atleast 5 C.Section Per Month) for year (2026-27)
42746 Cases * Rs 3000 Per Case = Rs 128238000.
     Staff Welfare Fund 
Amount proposed for Group Health Insurance Policy and Personal Accidental Insurance Policy. Amount Proposed @3500/- per employee Insurance Premium. (PM- 3500*3500=12250000), SD- 32000*3500=112000000 Lakh)
Incentives Under Family Planning
1) 300000 PPIUCD case X Rs 150/case = 45000000
2) 1500 PAIUCD case X Rs 150/case = 225000
 IDSP VPD Surveillance Incentive: 
931.50 Lakhs proposed for Incentive to various cadres for VPD Surveillance for which break up is as follows: Incentive for Informants for helping &amp; notifying VPD cases @200/case; Incentive for MO for investigating VPDs @200/case; Incentive for Stool Messenger for  Sample collection &amp; storage @200/case;Incentive for stool messenger/messenger for Sample transportation from PHC to DH @250 incentive+250 travel cost, max 500 Rs; Incentive  for MessengerSample transportation from DH to linked Lab  @400*2=800 Rs; Incentive/Travel cost to Messenger/Courier/Stool messenger for sample transportation to outside Lab . @5000/case (in+out) </v>
      </c>
      <c r="Z195" s="82"/>
      <c r="AA195" s="82"/>
      <c r="AB195" s="82"/>
      <c r="AC195" s="82"/>
      <c r="AD195" s="82"/>
      <c r="AE195" s="82"/>
      <c r="AF195" s="82"/>
      <c r="AG195" s="142">
        <f t="shared" si="23"/>
        <v>0</v>
      </c>
      <c r="AH195" s="55"/>
      <c r="AI195" s="82"/>
      <c r="AJ195" s="82"/>
      <c r="AK195" s="82"/>
      <c r="AL195" s="82"/>
      <c r="AM195" s="82"/>
      <c r="AN195" s="82"/>
      <c r="AO195" s="82"/>
      <c r="AP195" s="142">
        <f t="shared" si="24"/>
        <v>0</v>
      </c>
      <c r="AQ195" s="55"/>
      <c r="AR195" s="134"/>
      <c r="AS195" s="134"/>
      <c r="AT195" s="244"/>
      <c r="AU195" s="134"/>
      <c r="AV195" s="134"/>
    </row>
    <row r="196" spans="1:48" ht="182.25">
      <c r="A196" s="874"/>
      <c r="B196" s="867"/>
      <c r="C196" s="867"/>
      <c r="D196" s="140">
        <v>187</v>
      </c>
      <c r="E196" s="141" t="s">
        <v>227</v>
      </c>
      <c r="F196" s="82"/>
      <c r="G196" s="83"/>
      <c r="H196" s="118"/>
      <c r="I196" s="271"/>
      <c r="J196" s="66">
        <f t="shared" si="19"/>
        <v>0</v>
      </c>
      <c r="K196" s="83"/>
      <c r="L196" s="82"/>
      <c r="M196" s="83"/>
      <c r="N196" s="82"/>
      <c r="O196" s="82"/>
      <c r="P196" s="74">
        <f t="shared" si="20"/>
        <v>0</v>
      </c>
      <c r="Q196" s="83"/>
      <c r="R196" s="82"/>
      <c r="S196" s="83"/>
      <c r="T196" s="125">
        <v>33421.618415999998</v>
      </c>
      <c r="U196" s="102" t="s">
        <v>966</v>
      </c>
      <c r="V196" s="82"/>
      <c r="W196" s="83"/>
      <c r="X196" s="353">
        <f t="shared" ref="X196" si="30">F196+J196+L196+P196+R196+T196+V196</f>
        <v>33421.618415999998</v>
      </c>
      <c r="Y196" s="85" t="str">
        <f t="shared" si="22"/>
        <v xml:space="preserve">     1. Existing 6514 CHOs Remuneration +10% Experience Bonus after completion of three years+5% annual increment.
2. 5207 CHOs to be recruited in FY 2026-27 @ Rs. 32000/CHO/Month for 3 months 
      (Total Approved CHO post 11721 and 6514 working at present)
       (Total Functional HSC-14662) </v>
      </c>
      <c r="Z196" s="82"/>
      <c r="AA196" s="82"/>
      <c r="AB196" s="82"/>
      <c r="AC196" s="82"/>
      <c r="AD196" s="82"/>
      <c r="AE196" s="82"/>
      <c r="AF196" s="82"/>
      <c r="AG196" s="142">
        <f t="shared" si="23"/>
        <v>0</v>
      </c>
      <c r="AH196" s="55"/>
      <c r="AI196" s="82"/>
      <c r="AJ196" s="82"/>
      <c r="AK196" s="82"/>
      <c r="AL196" s="82"/>
      <c r="AM196" s="82"/>
      <c r="AN196" s="82"/>
      <c r="AO196" s="82"/>
      <c r="AP196" s="142">
        <f t="shared" si="24"/>
        <v>0</v>
      </c>
      <c r="AQ196" s="55"/>
      <c r="AR196" s="134"/>
      <c r="AS196" s="134"/>
      <c r="AT196" s="244"/>
      <c r="AU196" s="134"/>
      <c r="AV196" s="134"/>
    </row>
    <row r="197" spans="1:48" ht="303.75">
      <c r="A197" s="874"/>
      <c r="B197" s="867"/>
      <c r="C197" s="867"/>
      <c r="D197" s="140">
        <v>188</v>
      </c>
      <c r="E197" s="141" t="s">
        <v>179</v>
      </c>
      <c r="F197" s="64"/>
      <c r="G197" s="65"/>
      <c r="H197" s="113"/>
      <c r="I197" s="264"/>
      <c r="J197" s="66">
        <f t="shared" si="19"/>
        <v>0</v>
      </c>
      <c r="K197" s="65"/>
      <c r="L197" s="64"/>
      <c r="M197" s="65"/>
      <c r="N197" s="64"/>
      <c r="O197" s="64"/>
      <c r="P197" s="74">
        <f t="shared" si="20"/>
        <v>0</v>
      </c>
      <c r="Q197" s="65"/>
      <c r="R197" s="64"/>
      <c r="S197" s="65"/>
      <c r="T197" s="125">
        <v>21128.48</v>
      </c>
      <c r="U197" s="72" t="s">
        <v>1444</v>
      </c>
      <c r="V197" s="64"/>
      <c r="W197" s="65"/>
      <c r="X197" s="353">
        <f t="shared" si="29"/>
        <v>21128.48</v>
      </c>
      <c r="Y197" s="85" t="str">
        <f t="shared" si="22"/>
        <v xml:space="preserve">     Performance Linked Payment for CHO
'1)  PLP for Existing 6514 CHO @ 8000/CHO for 12 months= 6253.44 Lakh
2)  PLP for 5207 to be recruited in FY 2026-27 @Rs. 8000/CHO/Month for 2 months = 833.12 Lakh 
(Total Approved CHO post 11721 and 6514 working at present)
Total Performance Linked Payment for all CHOs= 7086.56 Lakhs
Team Based Incentive for ASHA &amp; ANM @ HSC AAM
1) TBI for ASHA @ 1000 for 5 ASHA @ each HSC AAM= 1000*5*14627*12= 8776.2 Lakh
2) TBI for ANM @1500 for 2 ANM @ each HSC AAM= 1500*2*14627*12= 5265.72 Lakh
Total Team Based Incentive - 14041.92 Lakh </v>
      </c>
      <c r="Z197" s="82"/>
      <c r="AA197" s="82"/>
      <c r="AB197" s="82"/>
      <c r="AC197" s="82"/>
      <c r="AD197" s="82"/>
      <c r="AE197" s="82"/>
      <c r="AF197" s="82"/>
      <c r="AG197" s="142">
        <f t="shared" si="23"/>
        <v>0</v>
      </c>
      <c r="AH197" s="55"/>
      <c r="AI197" s="82"/>
      <c r="AJ197" s="82"/>
      <c r="AK197" s="82"/>
      <c r="AL197" s="82"/>
      <c r="AM197" s="82"/>
      <c r="AN197" s="82"/>
      <c r="AO197" s="82"/>
      <c r="AP197" s="142">
        <f t="shared" si="24"/>
        <v>0</v>
      </c>
      <c r="AQ197" s="55"/>
      <c r="AR197" s="134"/>
      <c r="AS197" s="134"/>
      <c r="AT197" s="244"/>
      <c r="AU197" s="134"/>
      <c r="AV197" s="134"/>
    </row>
    <row r="198" spans="1:48" ht="60.75">
      <c r="A198" s="874"/>
      <c r="B198" s="867"/>
      <c r="C198" s="867"/>
      <c r="D198" s="140">
        <v>189</v>
      </c>
      <c r="E198" s="141" t="s">
        <v>180</v>
      </c>
      <c r="F198" s="64"/>
      <c r="G198" s="65"/>
      <c r="H198" s="113"/>
      <c r="I198" s="264"/>
      <c r="J198" s="66">
        <f t="shared" si="19"/>
        <v>0</v>
      </c>
      <c r="K198" s="65"/>
      <c r="L198" s="64"/>
      <c r="M198" s="65"/>
      <c r="N198" s="64"/>
      <c r="O198" s="64"/>
      <c r="P198" s="74">
        <f t="shared" si="20"/>
        <v>0</v>
      </c>
      <c r="Q198" s="65"/>
      <c r="R198" s="64"/>
      <c r="S198" s="65"/>
      <c r="T198" s="113">
        <v>200</v>
      </c>
      <c r="U198" s="72" t="s">
        <v>967</v>
      </c>
      <c r="V198" s="64"/>
      <c r="W198" s="65"/>
      <c r="X198" s="353">
        <f t="shared" si="29"/>
        <v>200</v>
      </c>
      <c r="Y198" s="85" t="str">
        <f t="shared" si="22"/>
        <v xml:space="preserve">     Budget proposed for the payment of HR Agency and other recruitment related activity. </v>
      </c>
      <c r="Z198" s="82"/>
      <c r="AA198" s="82"/>
      <c r="AB198" s="82"/>
      <c r="AC198" s="82"/>
      <c r="AD198" s="82"/>
      <c r="AE198" s="82"/>
      <c r="AF198" s="82"/>
      <c r="AG198" s="142">
        <f>SUM(Z198:AF198)</f>
        <v>0</v>
      </c>
      <c r="AH198" s="55"/>
      <c r="AI198" s="82"/>
      <c r="AJ198" s="82"/>
      <c r="AK198" s="82"/>
      <c r="AL198" s="82"/>
      <c r="AM198" s="82"/>
      <c r="AN198" s="82"/>
      <c r="AO198" s="82"/>
      <c r="AP198" s="142">
        <f>SUM(AI198:AO198)</f>
        <v>0</v>
      </c>
      <c r="AQ198" s="55"/>
      <c r="AR198" s="134"/>
      <c r="AS198" s="134"/>
      <c r="AT198" s="244"/>
      <c r="AU198" s="134"/>
      <c r="AV198" s="134"/>
    </row>
    <row r="199" spans="1:48" ht="60.75">
      <c r="A199" s="874"/>
      <c r="B199" s="867"/>
      <c r="C199" s="867"/>
      <c r="D199" s="140">
        <v>190</v>
      </c>
      <c r="E199" s="141" t="s">
        <v>228</v>
      </c>
      <c r="F199" s="69"/>
      <c r="G199" s="70"/>
      <c r="H199" s="114"/>
      <c r="I199" s="266"/>
      <c r="J199" s="66">
        <f t="shared" ref="J199:J215" si="31">H199+I199</f>
        <v>0</v>
      </c>
      <c r="K199" s="70"/>
      <c r="L199" s="69"/>
      <c r="M199" s="70"/>
      <c r="N199" s="69"/>
      <c r="O199" s="69"/>
      <c r="P199" s="74">
        <f t="shared" ref="P199:P215" si="32">N199+O199</f>
        <v>0</v>
      </c>
      <c r="Q199" s="70"/>
      <c r="R199" s="69"/>
      <c r="S199" s="70"/>
      <c r="T199" s="114"/>
      <c r="U199" s="70"/>
      <c r="V199" s="69"/>
      <c r="W199" s="70"/>
      <c r="X199" s="354"/>
      <c r="Y199" s="152" t="str">
        <f t="shared" ref="Y199:Y217" si="33">CONCATENATE(G199," ",K199," ",M199," ",Q199," ",S199," ",U199," ",W199)</f>
        <v xml:space="preserve">      </v>
      </c>
      <c r="Z199" s="153"/>
      <c r="AA199" s="153"/>
      <c r="AB199" s="153"/>
      <c r="AC199" s="153"/>
      <c r="AD199" s="153"/>
      <c r="AE199" s="153"/>
      <c r="AF199" s="153"/>
      <c r="AG199" s="154"/>
      <c r="AH199" s="155"/>
      <c r="AI199" s="153"/>
      <c r="AJ199" s="153"/>
      <c r="AK199" s="153"/>
      <c r="AL199" s="153"/>
      <c r="AM199" s="153"/>
      <c r="AN199" s="153"/>
      <c r="AO199" s="153"/>
      <c r="AP199" s="154"/>
      <c r="AQ199" s="155"/>
      <c r="AR199" s="134"/>
      <c r="AS199" s="134"/>
      <c r="AT199" s="244"/>
      <c r="AU199" s="134"/>
      <c r="AV199" s="134"/>
    </row>
    <row r="200" spans="1:48" s="151" customFormat="1" ht="152.25" customHeight="1">
      <c r="A200" s="874"/>
      <c r="B200" s="867" t="s">
        <v>229</v>
      </c>
      <c r="C200" s="867" t="s">
        <v>230</v>
      </c>
      <c r="D200" s="144">
        <v>191</v>
      </c>
      <c r="E200" s="144" t="s">
        <v>359</v>
      </c>
      <c r="F200" s="68"/>
      <c r="G200" s="84"/>
      <c r="H200" s="832">
        <v>0</v>
      </c>
      <c r="I200" s="833"/>
      <c r="J200" s="834">
        <f t="shared" si="31"/>
        <v>0</v>
      </c>
      <c r="K200" s="831"/>
      <c r="L200" s="68"/>
      <c r="M200" s="84"/>
      <c r="N200" s="68"/>
      <c r="O200" s="68"/>
      <c r="P200" s="364">
        <f t="shared" si="32"/>
        <v>0</v>
      </c>
      <c r="Q200" s="84"/>
      <c r="R200" s="68"/>
      <c r="S200" s="84"/>
      <c r="T200" s="119">
        <v>43.75</v>
      </c>
      <c r="U200" s="84" t="s">
        <v>1341</v>
      </c>
      <c r="V200" s="68"/>
      <c r="W200" s="84"/>
      <c r="X200" s="835">
        <f t="shared" si="29"/>
        <v>43.75</v>
      </c>
      <c r="Y200" s="836" t="str">
        <f t="shared" si="33"/>
        <v xml:space="preserve">     (1). Application fee-Total Budget Rs 14.352 Lakhs for  District Hospital  to applying the  DNB Diploma/Degree course   @  Rs 239200/  (total 6 speciality) ,( 2) Rs  17.85 lakhs for internet, Stationary &amp; library of Accrediated DH @Rs85000*21 acrediated institution.for FY26-27 . 3) Rs11.55 lakhs for Hosting Internal Seminars &amp; External Seminars,e books,e journal subscriptions @Rs55000*21 institution for FY 26-27 (Total Budget for operating Cost Rs 14.352 Lakh +Rs 17.85 lakhs+11.55lakh=43.752Lakh)
  </v>
      </c>
      <c r="Z200" s="147"/>
      <c r="AA200" s="147"/>
      <c r="AB200" s="147"/>
      <c r="AC200" s="147"/>
      <c r="AD200" s="147"/>
      <c r="AE200" s="147"/>
      <c r="AF200" s="147"/>
      <c r="AG200" s="148">
        <f>SUM(Z200:AF200)</f>
        <v>0</v>
      </c>
      <c r="AH200" s="149"/>
      <c r="AI200" s="147"/>
      <c r="AJ200" s="147"/>
      <c r="AK200" s="147"/>
      <c r="AL200" s="147"/>
      <c r="AM200" s="147"/>
      <c r="AN200" s="147"/>
      <c r="AO200" s="147"/>
      <c r="AP200" s="148">
        <f>SUM(AI200:AO200)</f>
        <v>0</v>
      </c>
      <c r="AQ200" s="149"/>
      <c r="AR200" s="150"/>
      <c r="AS200" s="150"/>
      <c r="AT200" s="622"/>
      <c r="AU200" s="150"/>
      <c r="AV200" s="150"/>
    </row>
    <row r="201" spans="1:48" ht="57" customHeight="1">
      <c r="A201" s="874"/>
      <c r="B201" s="867"/>
      <c r="C201" s="867"/>
      <c r="D201" s="140">
        <v>192</v>
      </c>
      <c r="E201" s="141" t="s">
        <v>254</v>
      </c>
      <c r="F201" s="64"/>
      <c r="G201" s="65"/>
      <c r="H201" s="113"/>
      <c r="I201" s="264"/>
      <c r="J201" s="66">
        <f t="shared" si="31"/>
        <v>0</v>
      </c>
      <c r="K201" s="65"/>
      <c r="L201" s="284"/>
      <c r="M201" s="285"/>
      <c r="N201" s="64"/>
      <c r="O201" s="64"/>
      <c r="P201" s="74">
        <f t="shared" si="32"/>
        <v>0</v>
      </c>
      <c r="Q201" s="65"/>
      <c r="R201" s="64"/>
      <c r="S201" s="65"/>
      <c r="T201" s="113">
        <v>276.32</v>
      </c>
      <c r="U201" s="65" t="s">
        <v>933</v>
      </c>
      <c r="V201" s="64"/>
      <c r="W201" s="65"/>
      <c r="X201" s="353">
        <f t="shared" si="29"/>
        <v>276.32</v>
      </c>
      <c r="Y201" s="85" t="str">
        <f t="shared" si="33"/>
        <v xml:space="preserve">     B. State Level Award for ANM &amp; GNM/B.Sc. Nursing Professionals -                                         
One Best Performing ANM &amp;  One GNM/B.Sc. Nursing from 38 districts will be awarded at  State level for their extraordinary work. 
a Medal and a Certificate -  Rs. 10000 x 38 district x 2  reward=  Rs. 7,60,000/-  (cash Money)
b. Travel Expenses for Participants with their one family member (Rs.2000 per participant x76 )=Rs. 1,52,000/-  
c. Boarding &amp; Lodging of Participants with their one family member ( Rs. 2500 x 38 x4 ) = Rs. 380000/- 
d. Refreshment for Participants with their one family member (Rs. 1500 x 38 x4)= Rs. 228000/-  
e. Certificate Printing &amp; Medal for ANM &amp; GNM (Per District Rs. 1000 x76)=Rs. 76000/- 
f. Venue &amp; other Logistic Arrangement= Rs. 4,00,000/- &amp;
g. Miscellaneous Expenses @10% = Rs. 1,99,600/-
Total Budget =Rs. 2195600/-
C. Community visit:
a. Community visit ANMTC @ Rs1,80,000/ x 82 = Rs 1,47,60,000/
b. GNM school : Community visit GNMTC @Rs2,40,000/- x 30 = Rs 72,00,000/
c. College of nursing community visit @ Rs 2,40,000/- x 09 colleges = Rs 21,60,000//
Grand total =Rs 2,41,20,000/
D. 2 days Workshop for Principal @Rs268200 covering 40 principal each batch for 2 batch, fund required Rs5,36,400/
E. 2 days Workshop for Nursing Tutor @ Rs260000 including 40 tutors each batch, fund required for 3 batch, Rs260000*3= Rs 7,80,000/
 </v>
      </c>
      <c r="Z201" s="82"/>
      <c r="AA201" s="82"/>
      <c r="AB201" s="82"/>
      <c r="AC201" s="82"/>
      <c r="AD201" s="82"/>
      <c r="AE201" s="82"/>
      <c r="AF201" s="82"/>
      <c r="AG201" s="142">
        <f>SUM(Z201:AF201)</f>
        <v>0</v>
      </c>
      <c r="AH201" s="55"/>
      <c r="AI201" s="82"/>
      <c r="AJ201" s="82"/>
      <c r="AK201" s="82"/>
      <c r="AL201" s="82"/>
      <c r="AM201" s="82"/>
      <c r="AN201" s="82"/>
      <c r="AO201" s="82"/>
      <c r="AP201" s="142">
        <f>SUM(AI201:AO201)</f>
        <v>0</v>
      </c>
      <c r="AQ201" s="55"/>
      <c r="AR201" s="134"/>
      <c r="AS201" s="134"/>
      <c r="AT201" s="244"/>
      <c r="AU201" s="134"/>
      <c r="AV201" s="134"/>
    </row>
    <row r="202" spans="1:48" ht="60.75">
      <c r="A202" s="874"/>
      <c r="B202" s="867" t="s">
        <v>231</v>
      </c>
      <c r="C202" s="867" t="s">
        <v>182</v>
      </c>
      <c r="D202" s="140">
        <v>193</v>
      </c>
      <c r="E202" s="141" t="s">
        <v>232</v>
      </c>
      <c r="F202" s="64"/>
      <c r="G202" s="65"/>
      <c r="H202" s="113"/>
      <c r="I202" s="264"/>
      <c r="J202" s="66">
        <f t="shared" si="31"/>
        <v>0</v>
      </c>
      <c r="K202" s="65"/>
      <c r="L202" s="64"/>
      <c r="M202" s="65"/>
      <c r="N202" s="64"/>
      <c r="O202" s="64"/>
      <c r="P202" s="74">
        <f t="shared" si="32"/>
        <v>0</v>
      </c>
      <c r="Q202" s="65"/>
      <c r="R202" s="64"/>
      <c r="S202" s="65"/>
      <c r="T202" s="113"/>
      <c r="U202" s="65"/>
      <c r="V202" s="64"/>
      <c r="W202" s="65"/>
      <c r="X202" s="353">
        <f t="shared" si="29"/>
        <v>0</v>
      </c>
      <c r="Y202" s="85" t="str">
        <f t="shared" si="33"/>
        <v xml:space="preserve">      </v>
      </c>
      <c r="Z202" s="82"/>
      <c r="AA202" s="82"/>
      <c r="AB202" s="82"/>
      <c r="AC202" s="82"/>
      <c r="AD202" s="82"/>
      <c r="AE202" s="82"/>
      <c r="AF202" s="82"/>
      <c r="AG202" s="142">
        <f>SUM(Z202:AF202)</f>
        <v>0</v>
      </c>
      <c r="AH202" s="55"/>
      <c r="AI202" s="82"/>
      <c r="AJ202" s="82"/>
      <c r="AK202" s="82"/>
      <c r="AL202" s="82"/>
      <c r="AM202" s="82"/>
      <c r="AN202" s="82"/>
      <c r="AO202" s="82"/>
      <c r="AP202" s="142">
        <f>SUM(AI202:AO202)</f>
        <v>0</v>
      </c>
      <c r="AQ202" s="55"/>
      <c r="AR202" s="134"/>
      <c r="AS202" s="134"/>
      <c r="AT202" s="244"/>
      <c r="AU202" s="134"/>
      <c r="AV202" s="134"/>
    </row>
    <row r="203" spans="1:48" ht="60.75">
      <c r="A203" s="874"/>
      <c r="B203" s="867"/>
      <c r="C203" s="867"/>
      <c r="D203" s="140">
        <v>194</v>
      </c>
      <c r="E203" s="141" t="s">
        <v>326</v>
      </c>
      <c r="F203" s="64"/>
      <c r="G203" s="94" t="s">
        <v>385</v>
      </c>
      <c r="H203" s="113"/>
      <c r="I203" s="264"/>
      <c r="J203" s="66">
        <f t="shared" si="31"/>
        <v>0</v>
      </c>
      <c r="K203" s="94" t="s">
        <v>385</v>
      </c>
      <c r="L203" s="64"/>
      <c r="M203" s="94" t="s">
        <v>385</v>
      </c>
      <c r="N203" s="64"/>
      <c r="O203" s="64"/>
      <c r="P203" s="74">
        <f t="shared" si="32"/>
        <v>0</v>
      </c>
      <c r="Q203" s="94" t="s">
        <v>385</v>
      </c>
      <c r="R203" s="64"/>
      <c r="S203" s="94" t="s">
        <v>385</v>
      </c>
      <c r="T203" s="113"/>
      <c r="U203" s="94" t="s">
        <v>385</v>
      </c>
      <c r="V203" s="64"/>
      <c r="W203" s="94" t="s">
        <v>385</v>
      </c>
      <c r="X203" s="353">
        <f>'Annexure - PM Activities'!K64</f>
        <v>9765.9410199999984</v>
      </c>
      <c r="Y203" s="168" t="s">
        <v>385</v>
      </c>
      <c r="Z203" s="82"/>
      <c r="AA203" s="82"/>
      <c r="AB203" s="82"/>
      <c r="AC203" s="82"/>
      <c r="AD203" s="82"/>
      <c r="AE203" s="82"/>
      <c r="AF203" s="82"/>
      <c r="AG203" s="145">
        <f>'Annexure - PM Activities'!M24+'Annexure - PM Activities'!M38+'Annexure - PM Activities'!M50+'Annexure - PM Activities'!M63</f>
        <v>0</v>
      </c>
      <c r="AH203" s="55"/>
      <c r="AI203" s="82"/>
      <c r="AJ203" s="82"/>
      <c r="AK203" s="82"/>
      <c r="AL203" s="82"/>
      <c r="AM203" s="82"/>
      <c r="AN203" s="82"/>
      <c r="AO203" s="82"/>
      <c r="AP203" s="142">
        <f>'Annexure - PM Activities'!O24+'Annexure - PM Activities'!O38+'Annexure - PM Activities'!O50+'Annexure - PM Activities'!O63</f>
        <v>0</v>
      </c>
      <c r="AQ203" s="55"/>
      <c r="AR203" s="134"/>
      <c r="AS203" s="134"/>
      <c r="AT203" s="244"/>
      <c r="AU203" s="134"/>
      <c r="AV203" s="134"/>
    </row>
    <row r="204" spans="1:48" ht="81">
      <c r="A204" s="874"/>
      <c r="B204" s="867" t="s">
        <v>233</v>
      </c>
      <c r="C204" s="867" t="s">
        <v>234</v>
      </c>
      <c r="D204" s="140">
        <v>195</v>
      </c>
      <c r="E204" s="141" t="s">
        <v>235</v>
      </c>
      <c r="F204" s="69"/>
      <c r="G204" s="70"/>
      <c r="H204" s="114"/>
      <c r="I204" s="266"/>
      <c r="J204" s="66">
        <f t="shared" si="31"/>
        <v>0</v>
      </c>
      <c r="K204" s="70"/>
      <c r="L204" s="69"/>
      <c r="M204" s="70"/>
      <c r="N204" s="69"/>
      <c r="O204" s="69"/>
      <c r="P204" s="74">
        <f t="shared" si="32"/>
        <v>0</v>
      </c>
      <c r="Q204" s="70"/>
      <c r="R204" s="69"/>
      <c r="S204" s="70"/>
      <c r="T204" s="114"/>
      <c r="U204" s="70"/>
      <c r="V204" s="69"/>
      <c r="W204" s="70"/>
      <c r="X204" s="354"/>
      <c r="Y204" s="152" t="str">
        <f t="shared" si="33"/>
        <v xml:space="preserve">      </v>
      </c>
      <c r="Z204" s="153"/>
      <c r="AA204" s="153"/>
      <c r="AB204" s="153"/>
      <c r="AC204" s="153"/>
      <c r="AD204" s="153"/>
      <c r="AE204" s="153"/>
      <c r="AF204" s="153"/>
      <c r="AG204" s="154"/>
      <c r="AH204" s="155"/>
      <c r="AI204" s="153"/>
      <c r="AJ204" s="153"/>
      <c r="AK204" s="153"/>
      <c r="AL204" s="153"/>
      <c r="AM204" s="153"/>
      <c r="AN204" s="153"/>
      <c r="AO204" s="153"/>
      <c r="AP204" s="154"/>
      <c r="AQ204" s="155"/>
      <c r="AR204" s="134"/>
      <c r="AS204" s="134"/>
      <c r="AT204" s="244"/>
      <c r="AU204" s="134"/>
      <c r="AV204" s="134"/>
    </row>
    <row r="205" spans="1:48" ht="40.5">
      <c r="A205" s="874"/>
      <c r="B205" s="867"/>
      <c r="C205" s="867"/>
      <c r="D205" s="140">
        <v>196</v>
      </c>
      <c r="E205" s="141" t="s">
        <v>236</v>
      </c>
      <c r="F205" s="69"/>
      <c r="G205" s="70"/>
      <c r="H205" s="114"/>
      <c r="I205" s="266"/>
      <c r="J205" s="66">
        <f t="shared" si="31"/>
        <v>0</v>
      </c>
      <c r="K205" s="70"/>
      <c r="L205" s="69"/>
      <c r="M205" s="70"/>
      <c r="N205" s="69"/>
      <c r="O205" s="69"/>
      <c r="P205" s="74">
        <f t="shared" si="32"/>
        <v>0</v>
      </c>
      <c r="Q205" s="70"/>
      <c r="R205" s="69"/>
      <c r="S205" s="70"/>
      <c r="T205" s="114"/>
      <c r="U205" s="70"/>
      <c r="V205" s="69"/>
      <c r="W205" s="70"/>
      <c r="X205" s="354"/>
      <c r="Y205" s="152" t="str">
        <f t="shared" si="33"/>
        <v xml:space="preserve">      </v>
      </c>
      <c r="Z205" s="153"/>
      <c r="AA205" s="153"/>
      <c r="AB205" s="153"/>
      <c r="AC205" s="153"/>
      <c r="AD205" s="153"/>
      <c r="AE205" s="153"/>
      <c r="AF205" s="153"/>
      <c r="AG205" s="154"/>
      <c r="AH205" s="155"/>
      <c r="AI205" s="153"/>
      <c r="AJ205" s="153"/>
      <c r="AK205" s="153"/>
      <c r="AL205" s="153"/>
      <c r="AM205" s="153"/>
      <c r="AN205" s="153"/>
      <c r="AO205" s="153"/>
      <c r="AP205" s="154"/>
      <c r="AQ205" s="155"/>
      <c r="AR205" s="134"/>
      <c r="AS205" s="134"/>
      <c r="AT205" s="244"/>
      <c r="AU205" s="134"/>
      <c r="AV205" s="134"/>
    </row>
    <row r="206" spans="1:48" ht="40.5">
      <c r="A206" s="874"/>
      <c r="B206" s="867"/>
      <c r="C206" s="867"/>
      <c r="D206" s="140">
        <v>197</v>
      </c>
      <c r="E206" s="141" t="s">
        <v>237</v>
      </c>
      <c r="F206" s="69"/>
      <c r="G206" s="70"/>
      <c r="H206" s="114"/>
      <c r="I206" s="266"/>
      <c r="J206" s="66">
        <f t="shared" si="31"/>
        <v>0</v>
      </c>
      <c r="K206" s="70"/>
      <c r="L206" s="69"/>
      <c r="M206" s="70"/>
      <c r="N206" s="69"/>
      <c r="O206" s="69"/>
      <c r="P206" s="74">
        <f t="shared" si="32"/>
        <v>0</v>
      </c>
      <c r="Q206" s="70"/>
      <c r="R206" s="69"/>
      <c r="S206" s="70"/>
      <c r="T206" s="114"/>
      <c r="U206" s="70"/>
      <c r="V206" s="69"/>
      <c r="W206" s="70"/>
      <c r="X206" s="354"/>
      <c r="Y206" s="152" t="str">
        <f t="shared" si="33"/>
        <v xml:space="preserve">      </v>
      </c>
      <c r="Z206" s="153"/>
      <c r="AA206" s="153"/>
      <c r="AB206" s="153"/>
      <c r="AC206" s="153"/>
      <c r="AD206" s="153"/>
      <c r="AE206" s="153"/>
      <c r="AF206" s="153"/>
      <c r="AG206" s="154"/>
      <c r="AH206" s="155"/>
      <c r="AI206" s="153"/>
      <c r="AJ206" s="153"/>
      <c r="AK206" s="153"/>
      <c r="AL206" s="153"/>
      <c r="AM206" s="153"/>
      <c r="AN206" s="153"/>
      <c r="AO206" s="153"/>
      <c r="AP206" s="154"/>
      <c r="AQ206" s="155"/>
      <c r="AR206" s="134"/>
      <c r="AS206" s="134"/>
      <c r="AT206" s="244"/>
      <c r="AU206" s="134"/>
      <c r="AV206" s="134"/>
    </row>
    <row r="207" spans="1:48" ht="81">
      <c r="A207" s="874"/>
      <c r="B207" s="141" t="s">
        <v>238</v>
      </c>
      <c r="C207" s="141" t="s">
        <v>186</v>
      </c>
      <c r="D207" s="140">
        <v>198</v>
      </c>
      <c r="E207" s="141" t="s">
        <v>187</v>
      </c>
      <c r="F207" s="69"/>
      <c r="G207" s="70"/>
      <c r="H207" s="114"/>
      <c r="I207" s="266"/>
      <c r="J207" s="66">
        <f t="shared" si="31"/>
        <v>0</v>
      </c>
      <c r="K207" s="70"/>
      <c r="L207" s="69"/>
      <c r="M207" s="70"/>
      <c r="N207" s="69"/>
      <c r="O207" s="69"/>
      <c r="P207" s="74">
        <f t="shared" si="32"/>
        <v>0</v>
      </c>
      <c r="Q207" s="70"/>
      <c r="R207" s="69"/>
      <c r="S207" s="70"/>
      <c r="T207" s="114"/>
      <c r="U207" s="70"/>
      <c r="V207" s="69"/>
      <c r="W207" s="70"/>
      <c r="X207" s="354"/>
      <c r="Y207" s="152" t="str">
        <f t="shared" si="33"/>
        <v xml:space="preserve">      </v>
      </c>
      <c r="Z207" s="153"/>
      <c r="AA207" s="153"/>
      <c r="AB207" s="153"/>
      <c r="AC207" s="153"/>
      <c r="AD207" s="153"/>
      <c r="AE207" s="153"/>
      <c r="AF207" s="153"/>
      <c r="AG207" s="154"/>
      <c r="AH207" s="155"/>
      <c r="AI207" s="153"/>
      <c r="AJ207" s="153"/>
      <c r="AK207" s="153"/>
      <c r="AL207" s="153"/>
      <c r="AM207" s="153"/>
      <c r="AN207" s="153"/>
      <c r="AO207" s="153"/>
      <c r="AP207" s="154"/>
      <c r="AQ207" s="155"/>
      <c r="AR207" s="134"/>
      <c r="AS207" s="134"/>
      <c r="AT207" s="244"/>
      <c r="AU207" s="134"/>
      <c r="AV207" s="134"/>
    </row>
    <row r="208" spans="1:48" ht="409.5">
      <c r="A208" s="874"/>
      <c r="B208" s="141" t="s">
        <v>239</v>
      </c>
      <c r="C208" s="141" t="s">
        <v>189</v>
      </c>
      <c r="D208" s="140">
        <v>199</v>
      </c>
      <c r="E208" s="141" t="s">
        <v>190</v>
      </c>
      <c r="F208" s="94"/>
      <c r="G208" s="88"/>
      <c r="H208" s="121"/>
      <c r="I208" s="279"/>
      <c r="J208" s="66">
        <f t="shared" si="31"/>
        <v>0</v>
      </c>
      <c r="K208" s="88"/>
      <c r="L208" s="94"/>
      <c r="M208" s="88"/>
      <c r="N208" s="94"/>
      <c r="O208" s="94"/>
      <c r="P208" s="74">
        <f t="shared" si="32"/>
        <v>0</v>
      </c>
      <c r="Q208" s="88"/>
      <c r="R208" s="94"/>
      <c r="S208" s="88"/>
      <c r="T208" s="121">
        <v>3159</v>
      </c>
      <c r="U208" s="88" t="s">
        <v>1367</v>
      </c>
      <c r="V208" s="94"/>
      <c r="W208" s="88"/>
      <c r="X208" s="353">
        <f t="shared" ref="X208:X214" si="34">F208+J208+L208+P208+R208+T208+V208</f>
        <v>3159</v>
      </c>
      <c r="Y208" s="85" t="str">
        <f t="shared" si="33"/>
        <v xml:space="preserve">     Continued Activity
District Hospitals 35 DH's are functional across the State. Budget proposed per DH for the untied fund is: Rs.10, 00,000.  Total budget required is Rs 10, 00,000 x 35= Rs. 3, 50, 00,000/-
Allocation will be done as per GoI guidelines, taking into account differential allocation.
SDH/RH
Total 104 SDH/RH (56 SDH, RH-50) are functional in the State. Proposed budget for one SDH/RH = Rs.5, 00,000. Total budget required = 5, 00,000 x 106 = Rs. 5, 30, 00,000/-
Allocation will be done as per GoI guidelines, taking account of differential allocation.
CHCs
A total of 383 CHCs are functional. Thus, the budget proposed is: Rs.5,00,000 x 383= Rs. 19,15,00000
Allocation will be done as per GoI guidelines, taking account of differential allocation.
PHCs
208 Facilities are Functional as PHCs.  Therefore, the budget proposed is: Rs.1.75 lakh x 208 = Rs. 3.64 Crore/-
Allocation will be done as per GoI guidelines, taking account of differential allocation.
HSCs
The Total Budget amount is Rs. 31.59 Crore
 </v>
      </c>
      <c r="Z208" s="82"/>
      <c r="AA208" s="82"/>
      <c r="AB208" s="82"/>
      <c r="AC208" s="82"/>
      <c r="AD208" s="82"/>
      <c r="AE208" s="82"/>
      <c r="AF208" s="82"/>
      <c r="AG208" s="142">
        <f>SUM(Z208:AF208)</f>
        <v>0</v>
      </c>
      <c r="AH208" s="55"/>
      <c r="AI208" s="82"/>
      <c r="AJ208" s="82"/>
      <c r="AK208" s="82"/>
      <c r="AL208" s="82"/>
      <c r="AM208" s="82"/>
      <c r="AN208" s="82"/>
      <c r="AO208" s="82"/>
      <c r="AP208" s="142">
        <f>SUM(AI208:AO208)</f>
        <v>0</v>
      </c>
      <c r="AQ208" s="55"/>
      <c r="AR208" s="134"/>
      <c r="AS208" s="134"/>
      <c r="AT208" s="244"/>
      <c r="AU208" s="134"/>
      <c r="AV208" s="134"/>
    </row>
    <row r="209" spans="1:48" ht="101.25">
      <c r="A209" s="874"/>
      <c r="B209" s="141" t="s">
        <v>303</v>
      </c>
      <c r="C209" s="141" t="s">
        <v>315</v>
      </c>
      <c r="D209" s="140">
        <v>200</v>
      </c>
      <c r="E209" s="141" t="s">
        <v>247</v>
      </c>
      <c r="F209" s="94"/>
      <c r="G209" s="88"/>
      <c r="H209" s="121"/>
      <c r="I209" s="279"/>
      <c r="J209" s="66">
        <f t="shared" si="31"/>
        <v>0</v>
      </c>
      <c r="K209" s="88"/>
      <c r="L209" s="94"/>
      <c r="M209" s="88"/>
      <c r="N209" s="94"/>
      <c r="O209" s="94"/>
      <c r="P209" s="74">
        <f t="shared" si="32"/>
        <v>0</v>
      </c>
      <c r="Q209" s="88"/>
      <c r="R209" s="94"/>
      <c r="S209" s="88"/>
      <c r="T209" s="121">
        <v>10.5</v>
      </c>
      <c r="U209" s="88" t="s">
        <v>1342</v>
      </c>
      <c r="V209" s="94">
        <v>9.5</v>
      </c>
      <c r="W209" s="88" t="s">
        <v>608</v>
      </c>
      <c r="X209" s="353">
        <f t="shared" si="34"/>
        <v>20</v>
      </c>
      <c r="Y209" s="85" t="str">
        <f t="shared" si="33"/>
        <v xml:space="preserve">     10. 50 Lakh proposed for Office expenses and other miscellaneous activities to ensure regular reporting under Snake bite @0.25 Lakh/district (total 38 district) &amp; @1 Lakh for State
   9.5 Lakh proposed for Surveillance &amp; monitoring of snakeite hotspot areas anf for preventive actions @Rs 0.25 Lakh/district, total 38 districts</v>
      </c>
      <c r="Z209" s="82"/>
      <c r="AA209" s="82"/>
      <c r="AB209" s="82"/>
      <c r="AC209" s="82"/>
      <c r="AD209" s="82"/>
      <c r="AE209" s="82"/>
      <c r="AF209" s="82"/>
      <c r="AG209" s="142">
        <f>SUM(Z209:AF209)</f>
        <v>0</v>
      </c>
      <c r="AH209" s="55"/>
      <c r="AI209" s="82"/>
      <c r="AJ209" s="82"/>
      <c r="AK209" s="82"/>
      <c r="AL209" s="82"/>
      <c r="AM209" s="82"/>
      <c r="AN209" s="82"/>
      <c r="AO209" s="82"/>
      <c r="AP209" s="142">
        <f>SUM(AI209:AO209)</f>
        <v>0</v>
      </c>
      <c r="AQ209" s="55"/>
      <c r="AR209" s="134"/>
      <c r="AS209" s="134"/>
      <c r="AT209" s="244"/>
      <c r="AU209" s="134"/>
      <c r="AV209" s="134"/>
    </row>
    <row r="210" spans="1:48" s="162" customFormat="1" ht="101.25">
      <c r="A210" s="874"/>
      <c r="B210" s="141" t="s">
        <v>304</v>
      </c>
      <c r="C210" s="141" t="s">
        <v>257</v>
      </c>
      <c r="D210" s="140">
        <v>201</v>
      </c>
      <c r="E210" s="141" t="s">
        <v>313</v>
      </c>
      <c r="F210" s="94"/>
      <c r="G210" s="94" t="s">
        <v>385</v>
      </c>
      <c r="H210" s="113"/>
      <c r="I210" s="264"/>
      <c r="J210" s="66">
        <f t="shared" si="31"/>
        <v>0</v>
      </c>
      <c r="K210" s="94" t="s">
        <v>385</v>
      </c>
      <c r="L210" s="64"/>
      <c r="M210" s="94" t="s">
        <v>385</v>
      </c>
      <c r="N210" s="64"/>
      <c r="O210" s="64"/>
      <c r="P210" s="74">
        <f t="shared" si="32"/>
        <v>0</v>
      </c>
      <c r="Q210" s="94" t="s">
        <v>385</v>
      </c>
      <c r="R210" s="64"/>
      <c r="S210" s="94" t="s">
        <v>385</v>
      </c>
      <c r="T210" s="113"/>
      <c r="U210" s="94" t="s">
        <v>385</v>
      </c>
      <c r="V210" s="64"/>
      <c r="W210" s="94" t="s">
        <v>385</v>
      </c>
      <c r="X210" s="353">
        <f>'Annexure - Capacity Building'!M169</f>
        <v>9255.9719199999963</v>
      </c>
      <c r="Y210" s="168" t="s">
        <v>385</v>
      </c>
      <c r="Z210" s="94"/>
      <c r="AA210" s="94"/>
      <c r="AB210" s="94"/>
      <c r="AC210" s="94"/>
      <c r="AD210" s="94"/>
      <c r="AE210" s="94"/>
      <c r="AF210" s="94"/>
      <c r="AG210" s="142" t="e">
        <f>'Annexure - Capacity Building'!#REF!</f>
        <v>#REF!</v>
      </c>
      <c r="AH210" s="55"/>
      <c r="AI210" s="94"/>
      <c r="AJ210" s="94"/>
      <c r="AK210" s="94"/>
      <c r="AL210" s="94"/>
      <c r="AM210" s="94"/>
      <c r="AN210" s="94"/>
      <c r="AO210" s="94"/>
      <c r="AP210" s="142" t="e">
        <f>'Annexure - Capacity Building'!#REF!</f>
        <v>#REF!</v>
      </c>
      <c r="AQ210" s="55"/>
      <c r="AR210" s="134"/>
      <c r="AS210" s="134"/>
      <c r="AT210" s="244"/>
      <c r="AU210" s="134"/>
      <c r="AV210" s="134"/>
    </row>
    <row r="211" spans="1:48" s="162" customFormat="1" ht="81">
      <c r="A211" s="874"/>
      <c r="B211" s="141" t="s">
        <v>305</v>
      </c>
      <c r="C211" s="141" t="s">
        <v>258</v>
      </c>
      <c r="D211" s="140">
        <v>202</v>
      </c>
      <c r="E211" s="141" t="s">
        <v>314</v>
      </c>
      <c r="F211" s="94"/>
      <c r="G211" s="94" t="s">
        <v>385</v>
      </c>
      <c r="H211" s="113"/>
      <c r="I211" s="264"/>
      <c r="J211" s="66">
        <f t="shared" si="31"/>
        <v>0</v>
      </c>
      <c r="K211" s="94" t="s">
        <v>385</v>
      </c>
      <c r="L211" s="64"/>
      <c r="M211" s="94" t="s">
        <v>385</v>
      </c>
      <c r="N211" s="64"/>
      <c r="O211" s="64"/>
      <c r="P211" s="74">
        <f t="shared" si="32"/>
        <v>0</v>
      </c>
      <c r="Q211" s="94" t="s">
        <v>385</v>
      </c>
      <c r="R211" s="64"/>
      <c r="S211" s="94" t="s">
        <v>385</v>
      </c>
      <c r="T211" s="113"/>
      <c r="U211" s="94" t="s">
        <v>385</v>
      </c>
      <c r="V211" s="64"/>
      <c r="W211" s="94" t="s">
        <v>385</v>
      </c>
      <c r="X211" s="353">
        <f>'Annexure - ASHA Incentives'!E57</f>
        <v>60328.218010000004</v>
      </c>
      <c r="Y211" s="168" t="s">
        <v>385</v>
      </c>
      <c r="Z211" s="94"/>
      <c r="AA211" s="94"/>
      <c r="AB211" s="94"/>
      <c r="AC211" s="94"/>
      <c r="AD211" s="94"/>
      <c r="AE211" s="94"/>
      <c r="AF211" s="94"/>
      <c r="AG211" s="142">
        <f>'Annexure - ASHA Incentives'!G57</f>
        <v>0</v>
      </c>
      <c r="AH211" s="55"/>
      <c r="AI211" s="94"/>
      <c r="AJ211" s="94"/>
      <c r="AK211" s="94"/>
      <c r="AL211" s="94"/>
      <c r="AM211" s="94"/>
      <c r="AN211" s="94"/>
      <c r="AO211" s="94"/>
      <c r="AP211" s="142">
        <f>'Annexure - ASHA Incentives'!I57</f>
        <v>0</v>
      </c>
      <c r="AQ211" s="55"/>
      <c r="AR211" s="134"/>
      <c r="AS211" s="134"/>
      <c r="AT211" s="244"/>
      <c r="AU211" s="134"/>
      <c r="AV211" s="134"/>
    </row>
    <row r="212" spans="1:48" s="162" customFormat="1" ht="141.75">
      <c r="A212" s="874"/>
      <c r="B212" s="141" t="s">
        <v>306</v>
      </c>
      <c r="C212" s="141" t="s">
        <v>308</v>
      </c>
      <c r="D212" s="140">
        <v>203</v>
      </c>
      <c r="E212" s="141" t="s">
        <v>324</v>
      </c>
      <c r="F212" s="94"/>
      <c r="G212" s="94" t="s">
        <v>385</v>
      </c>
      <c r="H212" s="113"/>
      <c r="I212" s="264"/>
      <c r="J212" s="66">
        <f t="shared" si="31"/>
        <v>0</v>
      </c>
      <c r="K212" s="94" t="s">
        <v>385</v>
      </c>
      <c r="L212" s="64"/>
      <c r="M212" s="94" t="s">
        <v>385</v>
      </c>
      <c r="N212" s="64"/>
      <c r="O212" s="64"/>
      <c r="P212" s="74">
        <f t="shared" si="32"/>
        <v>0</v>
      </c>
      <c r="Q212" s="94" t="s">
        <v>385</v>
      </c>
      <c r="R212" s="64"/>
      <c r="S212" s="94" t="s">
        <v>385</v>
      </c>
      <c r="T212" s="113"/>
      <c r="U212" s="94" t="s">
        <v>385</v>
      </c>
      <c r="V212" s="64"/>
      <c r="W212" s="94" t="s">
        <v>385</v>
      </c>
      <c r="X212" s="353">
        <f>'Annexure - IT Interventions'!E33</f>
        <v>18131.874400000001</v>
      </c>
      <c r="Y212" s="168" t="s">
        <v>385</v>
      </c>
      <c r="Z212" s="94"/>
      <c r="AA212" s="94"/>
      <c r="AB212" s="94"/>
      <c r="AC212" s="94"/>
      <c r="AD212" s="94"/>
      <c r="AE212" s="94"/>
      <c r="AF212" s="94"/>
      <c r="AG212" s="142">
        <f>'Annexure - IT Interventions'!G33</f>
        <v>0</v>
      </c>
      <c r="AH212" s="55"/>
      <c r="AI212" s="94"/>
      <c r="AJ212" s="94"/>
      <c r="AK212" s="94"/>
      <c r="AL212" s="94"/>
      <c r="AM212" s="94"/>
      <c r="AN212" s="94"/>
      <c r="AO212" s="94"/>
      <c r="AP212" s="142">
        <f>'Annexure - IT Interventions'!I33</f>
        <v>0</v>
      </c>
      <c r="AQ212" s="55"/>
      <c r="AR212" s="134"/>
      <c r="AS212" s="134"/>
      <c r="AT212" s="244"/>
      <c r="AU212" s="134"/>
      <c r="AV212" s="134"/>
    </row>
    <row r="213" spans="1:48" s="162" customFormat="1" ht="81">
      <c r="A213" s="874"/>
      <c r="B213" s="141" t="s">
        <v>307</v>
      </c>
      <c r="C213" s="141" t="s">
        <v>259</v>
      </c>
      <c r="D213" s="140">
        <v>204</v>
      </c>
      <c r="E213" s="141" t="s">
        <v>360</v>
      </c>
      <c r="F213" s="94"/>
      <c r="G213" s="94" t="s">
        <v>385</v>
      </c>
      <c r="H213" s="113"/>
      <c r="I213" s="264"/>
      <c r="J213" s="66">
        <f t="shared" si="31"/>
        <v>0</v>
      </c>
      <c r="K213" s="94" t="s">
        <v>385</v>
      </c>
      <c r="L213" s="64"/>
      <c r="M213" s="94" t="s">
        <v>385</v>
      </c>
      <c r="N213" s="64"/>
      <c r="O213" s="64"/>
      <c r="P213" s="74">
        <f t="shared" si="32"/>
        <v>0</v>
      </c>
      <c r="Q213" s="94" t="s">
        <v>385</v>
      </c>
      <c r="R213" s="64"/>
      <c r="S213" s="94" t="s">
        <v>385</v>
      </c>
      <c r="T213" s="113"/>
      <c r="U213" s="94" t="s">
        <v>385</v>
      </c>
      <c r="V213" s="64"/>
      <c r="W213" s="94" t="s">
        <v>385</v>
      </c>
      <c r="X213" s="353">
        <f>'Annexure - IEC &amp; Printing'!E81</f>
        <v>5869.7615527999997</v>
      </c>
      <c r="Y213" s="168" t="s">
        <v>385</v>
      </c>
      <c r="Z213" s="94"/>
      <c r="AA213" s="94"/>
      <c r="AB213" s="94"/>
      <c r="AC213" s="94"/>
      <c r="AD213" s="94"/>
      <c r="AE213" s="94"/>
      <c r="AF213" s="94"/>
      <c r="AG213" s="142">
        <f>'Annexure - IEC &amp; Printing'!G81</f>
        <v>0</v>
      </c>
      <c r="AH213" s="55"/>
      <c r="AI213" s="94"/>
      <c r="AJ213" s="94"/>
      <c r="AK213" s="94"/>
      <c r="AL213" s="94"/>
      <c r="AM213" s="94"/>
      <c r="AN213" s="94"/>
      <c r="AO213" s="94"/>
      <c r="AP213" s="142">
        <f>'Annexure - IEC &amp; Printing'!I81</f>
        <v>0</v>
      </c>
      <c r="AQ213" s="55"/>
      <c r="AR213" s="134"/>
      <c r="AS213" s="134"/>
      <c r="AT213" s="244"/>
      <c r="AU213" s="134"/>
      <c r="AV213" s="134"/>
    </row>
    <row r="214" spans="1:48" s="162" customFormat="1" ht="263.25">
      <c r="A214" s="874"/>
      <c r="B214" s="141" t="s">
        <v>309</v>
      </c>
      <c r="C214" s="141" t="s">
        <v>224</v>
      </c>
      <c r="D214" s="140">
        <v>205</v>
      </c>
      <c r="E214" s="141" t="s">
        <v>272</v>
      </c>
      <c r="F214" s="94"/>
      <c r="G214" s="94"/>
      <c r="H214" s="121"/>
      <c r="I214" s="279"/>
      <c r="J214" s="66">
        <f t="shared" si="31"/>
        <v>0</v>
      </c>
      <c r="K214" s="94"/>
      <c r="L214" s="94"/>
      <c r="M214" s="94"/>
      <c r="N214" s="94"/>
      <c r="O214" s="94"/>
      <c r="P214" s="74">
        <f t="shared" si="32"/>
        <v>0</v>
      </c>
      <c r="Q214" s="94"/>
      <c r="R214" s="94"/>
      <c r="S214" s="94"/>
      <c r="T214" s="127">
        <v>483.3</v>
      </c>
      <c r="U214" s="194" t="s">
        <v>1166</v>
      </c>
      <c r="V214" s="94"/>
      <c r="W214" s="94"/>
      <c r="X214" s="353">
        <f t="shared" si="34"/>
        <v>483.3</v>
      </c>
      <c r="Y214" s="85" t="str">
        <f>CONCATENATE(G214," ",K214," ",M214," ",Q214," ",S214," ",U214," ",W214)</f>
        <v xml:space="preserve">     As per MoHFW guidelines, we are asking for the budget required for maintenance of PSA plants established with DRDO &amp; HITES funds (@7% of asset value). We are also asking for the budget required for MGPS maintenance for the health facilities having DRDO &amp; HITES plants (@3% of asset value).
PSA plant asset value: Rs. 4488.5 lakh
MGPS asset value: Rs. 3179.4 lakh
Annual Maint. cost  of PSA plants (@7% of asset value): Rs. 314.195 lakh
Annual Maint. cost  of MGPS (@3% of asset value): Rs. 95.382 lakh
Total annual maint. cost: Rs. 409.577 lakh
Total annual maint cost (including 18% GST): Rs. 483.300 lakh </v>
      </c>
      <c r="Z214" s="94"/>
      <c r="AA214" s="94"/>
      <c r="AB214" s="94"/>
      <c r="AC214" s="94"/>
      <c r="AD214" s="94"/>
      <c r="AE214" s="94"/>
      <c r="AF214" s="94"/>
      <c r="AG214" s="142">
        <f>SUM(Z214:AF214)</f>
        <v>0</v>
      </c>
      <c r="AH214" s="55"/>
      <c r="AI214" s="94"/>
      <c r="AJ214" s="94"/>
      <c r="AK214" s="94"/>
      <c r="AL214" s="94"/>
      <c r="AM214" s="94"/>
      <c r="AN214" s="94"/>
      <c r="AO214" s="94"/>
      <c r="AP214" s="142">
        <f>SUM(AI214:AO214)</f>
        <v>0</v>
      </c>
      <c r="AQ214" s="55"/>
      <c r="AR214" s="134"/>
      <c r="AS214" s="134"/>
      <c r="AT214" s="244"/>
      <c r="AU214" s="134"/>
      <c r="AV214" s="134"/>
    </row>
    <row r="215" spans="1:48" s="162" customFormat="1" ht="60.75">
      <c r="A215" s="874"/>
      <c r="B215" s="141" t="s">
        <v>316</v>
      </c>
      <c r="C215" s="141" t="s">
        <v>186</v>
      </c>
      <c r="D215" s="140">
        <v>206</v>
      </c>
      <c r="E215" s="141" t="s">
        <v>325</v>
      </c>
      <c r="F215" s="94"/>
      <c r="G215" s="94" t="s">
        <v>385</v>
      </c>
      <c r="H215" s="113"/>
      <c r="I215" s="264"/>
      <c r="J215" s="66">
        <f t="shared" si="31"/>
        <v>0</v>
      </c>
      <c r="K215" s="94" t="s">
        <v>385</v>
      </c>
      <c r="L215" s="64"/>
      <c r="M215" s="94" t="s">
        <v>385</v>
      </c>
      <c r="N215" s="64"/>
      <c r="O215" s="64"/>
      <c r="P215" s="74">
        <f t="shared" si="32"/>
        <v>0</v>
      </c>
      <c r="Q215" s="94" t="s">
        <v>385</v>
      </c>
      <c r="R215" s="64"/>
      <c r="S215" s="94" t="s">
        <v>385</v>
      </c>
      <c r="T215" s="113"/>
      <c r="U215" s="94" t="s">
        <v>385</v>
      </c>
      <c r="V215" s="64"/>
      <c r="W215" s="94" t="s">
        <v>385</v>
      </c>
      <c r="X215" s="353">
        <f>'Annexure - Innovations'!E35</f>
        <v>5220.7890000000007</v>
      </c>
      <c r="Y215" s="168" t="s">
        <v>385</v>
      </c>
      <c r="Z215" s="94"/>
      <c r="AA215" s="94"/>
      <c r="AB215" s="94"/>
      <c r="AC215" s="94"/>
      <c r="AD215" s="94"/>
      <c r="AE215" s="94"/>
      <c r="AF215" s="94"/>
      <c r="AG215" s="142">
        <f>'Annexure - Innovations'!G35</f>
        <v>0</v>
      </c>
      <c r="AH215" s="55"/>
      <c r="AI215" s="94"/>
      <c r="AJ215" s="94"/>
      <c r="AK215" s="94"/>
      <c r="AL215" s="94"/>
      <c r="AM215" s="94"/>
      <c r="AN215" s="94"/>
      <c r="AO215" s="94"/>
      <c r="AP215" s="142">
        <f>'Annexure - Innovations'!I35</f>
        <v>0</v>
      </c>
      <c r="AQ215" s="55"/>
      <c r="AR215" s="134"/>
      <c r="AS215" s="134"/>
      <c r="AT215" s="244"/>
      <c r="AU215" s="134"/>
      <c r="AV215" s="134"/>
    </row>
    <row r="216" spans="1:48" s="162" customFormat="1" ht="32.25" customHeight="1">
      <c r="A216" s="875"/>
      <c r="B216" s="870" t="s">
        <v>310</v>
      </c>
      <c r="C216" s="870"/>
      <c r="D216" s="870"/>
      <c r="E216" s="158"/>
      <c r="F216" s="97">
        <f>SUM(F159:F215)</f>
        <v>1282.3800000000001</v>
      </c>
      <c r="G216" s="97"/>
      <c r="H216" s="122">
        <f>SUM(H159:H215)</f>
        <v>70</v>
      </c>
      <c r="I216" s="278">
        <f>SUM(I159:I215)</f>
        <v>76</v>
      </c>
      <c r="J216" s="97">
        <f>SUM(J159:J215)</f>
        <v>146</v>
      </c>
      <c r="K216" s="97"/>
      <c r="L216" s="97">
        <f>SUM(L159:L215)</f>
        <v>19584</v>
      </c>
      <c r="M216" s="97"/>
      <c r="N216" s="97">
        <f>SUM(N159:N215)</f>
        <v>0</v>
      </c>
      <c r="O216" s="97">
        <f>SUM(O159:O215)</f>
        <v>32700</v>
      </c>
      <c r="P216" s="97">
        <f>SUM(P159:P215)</f>
        <v>32700</v>
      </c>
      <c r="Q216" s="97"/>
      <c r="R216" s="97">
        <f>SUM(R159:R215)</f>
        <v>16529.66</v>
      </c>
      <c r="S216" s="97"/>
      <c r="T216" s="97">
        <f>SUM(T159:T215)</f>
        <v>238997.94341600002</v>
      </c>
      <c r="U216" s="97"/>
      <c r="V216" s="97">
        <f>SUM(V159:V215)</f>
        <v>13.5</v>
      </c>
      <c r="W216" s="97"/>
      <c r="X216" s="362">
        <f>SUM(X159:X215)</f>
        <v>417826.03931879997</v>
      </c>
      <c r="Y216" s="85" t="str">
        <f t="shared" si="33"/>
        <v xml:space="preserve">      </v>
      </c>
      <c r="Z216" s="97">
        <f t="shared" ref="Z216:AF216" si="35">SUM(Z159:Z215)</f>
        <v>0</v>
      </c>
      <c r="AA216" s="97">
        <f t="shared" si="35"/>
        <v>0</v>
      </c>
      <c r="AB216" s="97">
        <f t="shared" si="35"/>
        <v>0</v>
      </c>
      <c r="AC216" s="97">
        <f t="shared" si="35"/>
        <v>0</v>
      </c>
      <c r="AD216" s="97">
        <f t="shared" si="35"/>
        <v>0</v>
      </c>
      <c r="AE216" s="97">
        <f t="shared" si="35"/>
        <v>0</v>
      </c>
      <c r="AF216" s="97">
        <f t="shared" si="35"/>
        <v>0</v>
      </c>
      <c r="AG216" s="169" t="e">
        <f>SUM(AG159:AG215)</f>
        <v>#REF!</v>
      </c>
      <c r="AH216" s="160"/>
      <c r="AI216" s="97">
        <f t="shared" ref="AI216:AO216" si="36">SUM(AI159:AI215)</f>
        <v>0</v>
      </c>
      <c r="AJ216" s="97">
        <f t="shared" si="36"/>
        <v>0</v>
      </c>
      <c r="AK216" s="97">
        <f t="shared" si="36"/>
        <v>0</v>
      </c>
      <c r="AL216" s="97">
        <f t="shared" si="36"/>
        <v>0</v>
      </c>
      <c r="AM216" s="97">
        <f t="shared" si="36"/>
        <v>0</v>
      </c>
      <c r="AN216" s="97">
        <f t="shared" si="36"/>
        <v>0</v>
      </c>
      <c r="AO216" s="97">
        <f t="shared" si="36"/>
        <v>0</v>
      </c>
      <c r="AP216" s="169" t="e">
        <f>SUM(AP159:AP215)</f>
        <v>#REF!</v>
      </c>
      <c r="AQ216" s="160"/>
      <c r="AR216" s="134"/>
      <c r="AS216" s="134"/>
      <c r="AT216" s="244"/>
      <c r="AU216" s="134"/>
      <c r="AV216" s="134"/>
    </row>
    <row r="217" spans="1:48" s="386" customFormat="1" ht="40.5" customHeight="1">
      <c r="A217" s="872" t="s">
        <v>240</v>
      </c>
      <c r="B217" s="872"/>
      <c r="C217" s="872"/>
      <c r="D217" s="872"/>
      <c r="E217" s="378"/>
      <c r="F217" s="379">
        <f>F68+F93+F134+F158+F216</f>
        <v>52303.089989999993</v>
      </c>
      <c r="G217" s="379"/>
      <c r="H217" s="379">
        <f>H68+H93+H134+H158+H216</f>
        <v>270</v>
      </c>
      <c r="I217" s="380">
        <f>I68+I93+I134+I158+I216</f>
        <v>2069.5</v>
      </c>
      <c r="J217" s="381">
        <f>J68+J93+J134+J158+J216</f>
        <v>2339.5</v>
      </c>
      <c r="K217" s="379"/>
      <c r="L217" s="379">
        <f>L68+L93+L134+L158+L216</f>
        <v>31169.619599999998</v>
      </c>
      <c r="M217" s="379"/>
      <c r="N217" s="382">
        <f>N68+N93+N134+N158+N216</f>
        <v>125.48</v>
      </c>
      <c r="O217" s="382">
        <f>O68+O93+O134+O158+O216</f>
        <v>45634.145000000004</v>
      </c>
      <c r="P217" s="379">
        <f>P68+P93+P134+P158+P216</f>
        <v>46968.465000000004</v>
      </c>
      <c r="Q217" s="379"/>
      <c r="R217" s="379">
        <f>R68+R93+R134+R158+R216</f>
        <v>33581.618964055328</v>
      </c>
      <c r="S217" s="379"/>
      <c r="T217" s="379">
        <f>T68+T93+T134+T158+T216</f>
        <v>323393.99982600001</v>
      </c>
      <c r="U217" s="379"/>
      <c r="V217" s="379">
        <f>V68+V93+V134+V158+V216</f>
        <v>505.3</v>
      </c>
      <c r="W217" s="379"/>
      <c r="X217" s="383">
        <f>SUM(X68+X93+X134+X158+X216)</f>
        <v>599058.74928285531</v>
      </c>
      <c r="Y217" s="384" t="str">
        <f t="shared" si="33"/>
        <v xml:space="preserve">      </v>
      </c>
      <c r="Z217" s="379">
        <f t="shared" ref="Z217:AF217" si="37">Z68+Z93+Z134+Z158+Z216</f>
        <v>0</v>
      </c>
      <c r="AA217" s="379">
        <f t="shared" si="37"/>
        <v>0</v>
      </c>
      <c r="AB217" s="379">
        <f t="shared" si="37"/>
        <v>0</v>
      </c>
      <c r="AC217" s="379">
        <f t="shared" si="37"/>
        <v>0</v>
      </c>
      <c r="AD217" s="379">
        <f t="shared" si="37"/>
        <v>0</v>
      </c>
      <c r="AE217" s="379">
        <f t="shared" si="37"/>
        <v>0</v>
      </c>
      <c r="AF217" s="379">
        <f t="shared" si="37"/>
        <v>0</v>
      </c>
      <c r="AG217" s="383" t="e">
        <f>SUM(AG68+AG93+AG134+AG158+AG216)</f>
        <v>#REF!</v>
      </c>
      <c r="AH217" s="385"/>
      <c r="AI217" s="379">
        <f t="shared" ref="AI217:AO217" si="38">AI68+AI93+AI134+AI158+AI216</f>
        <v>0</v>
      </c>
      <c r="AJ217" s="379">
        <f t="shared" si="38"/>
        <v>0</v>
      </c>
      <c r="AK217" s="379">
        <f t="shared" si="38"/>
        <v>0</v>
      </c>
      <c r="AL217" s="379">
        <f t="shared" si="38"/>
        <v>0</v>
      </c>
      <c r="AM217" s="379">
        <f t="shared" si="38"/>
        <v>0</v>
      </c>
      <c r="AN217" s="379">
        <f t="shared" si="38"/>
        <v>0</v>
      </c>
      <c r="AO217" s="379">
        <f t="shared" si="38"/>
        <v>0</v>
      </c>
      <c r="AP217" s="383" t="e">
        <f>SUM(AP68+AP93+AP134+AP158+AP216)</f>
        <v>#REF!</v>
      </c>
      <c r="AQ217" s="385"/>
      <c r="AT217" s="387"/>
    </row>
    <row r="219" spans="1:48">
      <c r="O219" s="130">
        <f>N217+O217</f>
        <v>45759.625000000007</v>
      </c>
      <c r="X219" s="242"/>
    </row>
    <row r="220" spans="1:48">
      <c r="O220" s="130">
        <f>P217-O219</f>
        <v>1208.8399999999965</v>
      </c>
    </row>
    <row r="221" spans="1:48" ht="21" thickBot="1">
      <c r="X221" s="242"/>
    </row>
    <row r="222" spans="1:48" ht="21" thickBot="1">
      <c r="W222" s="243"/>
    </row>
    <row r="223" spans="1:48" ht="21" thickBot="1">
      <c r="W223" s="243"/>
    </row>
    <row r="224" spans="1:48">
      <c r="X224" s="255"/>
    </row>
  </sheetData>
  <autoFilter ref="A5:AQ217" xr:uid="{00000000-0009-0000-0000-000000000000}"/>
  <mergeCells count="121">
    <mergeCell ref="A1:X1"/>
    <mergeCell ref="H3:K3"/>
    <mergeCell ref="L3:M4"/>
    <mergeCell ref="V3:W4"/>
    <mergeCell ref="T3:U4"/>
    <mergeCell ref="R3:S4"/>
    <mergeCell ref="F3:G4"/>
    <mergeCell ref="E3:E5"/>
    <mergeCell ref="D3:D5"/>
    <mergeCell ref="C3:C5"/>
    <mergeCell ref="B3:B5"/>
    <mergeCell ref="A3:A5"/>
    <mergeCell ref="N3:Q3"/>
    <mergeCell ref="F2:AQ2"/>
    <mergeCell ref="AQ3:AQ5"/>
    <mergeCell ref="AK4:AK5"/>
    <mergeCell ref="AL4:AL5"/>
    <mergeCell ref="AM4:AM5"/>
    <mergeCell ref="AN4:AN5"/>
    <mergeCell ref="AO4:AO5"/>
    <mergeCell ref="AJ4:AJ5"/>
    <mergeCell ref="Z3:AG3"/>
    <mergeCell ref="Z4:Z5"/>
    <mergeCell ref="AA4:AA5"/>
    <mergeCell ref="B204:B206"/>
    <mergeCell ref="C204:C206"/>
    <mergeCell ref="A217:D217"/>
    <mergeCell ref="C135:C137"/>
    <mergeCell ref="B135:B137"/>
    <mergeCell ref="B194:B199"/>
    <mergeCell ref="C194:C199"/>
    <mergeCell ref="B200:B201"/>
    <mergeCell ref="C200:C201"/>
    <mergeCell ref="B202:B203"/>
    <mergeCell ref="C202:C203"/>
    <mergeCell ref="B180:B183"/>
    <mergeCell ref="C180:C183"/>
    <mergeCell ref="B184:B186"/>
    <mergeCell ref="C184:C186"/>
    <mergeCell ref="B187:B192"/>
    <mergeCell ref="C187:C192"/>
    <mergeCell ref="B158:D158"/>
    <mergeCell ref="B159:B162"/>
    <mergeCell ref="C159:C162"/>
    <mergeCell ref="B216:D216"/>
    <mergeCell ref="A159:A216"/>
    <mergeCell ref="B163:B167"/>
    <mergeCell ref="C163:C167"/>
    <mergeCell ref="B168:B172"/>
    <mergeCell ref="C168:C172"/>
    <mergeCell ref="B173:B179"/>
    <mergeCell ref="C173:C179"/>
    <mergeCell ref="B145:B146"/>
    <mergeCell ref="C145:C146"/>
    <mergeCell ref="B147:B149"/>
    <mergeCell ref="C147:C149"/>
    <mergeCell ref="B150:B153"/>
    <mergeCell ref="C150:C153"/>
    <mergeCell ref="A135:A158"/>
    <mergeCell ref="B138:B144"/>
    <mergeCell ref="C138:C144"/>
    <mergeCell ref="B114:B118"/>
    <mergeCell ref="C114:C118"/>
    <mergeCell ref="B119:B120"/>
    <mergeCell ref="C119:C120"/>
    <mergeCell ref="B122:B125"/>
    <mergeCell ref="C122:C125"/>
    <mergeCell ref="A94:A134"/>
    <mergeCell ref="B94:B103"/>
    <mergeCell ref="C94:C103"/>
    <mergeCell ref="B104:B105"/>
    <mergeCell ref="C104:C105"/>
    <mergeCell ref="B106:B110"/>
    <mergeCell ref="C106:C110"/>
    <mergeCell ref="B111:B113"/>
    <mergeCell ref="C111:C113"/>
    <mergeCell ref="B128:B130"/>
    <mergeCell ref="C128:C130"/>
    <mergeCell ref="B131:B132"/>
    <mergeCell ref="C131:C132"/>
    <mergeCell ref="B134:D134"/>
    <mergeCell ref="A69:A93"/>
    <mergeCell ref="B70:B74"/>
    <mergeCell ref="C70:C74"/>
    <mergeCell ref="B75:B78"/>
    <mergeCell ref="C75:C78"/>
    <mergeCell ref="B79:B85"/>
    <mergeCell ref="C79:C85"/>
    <mergeCell ref="B86:B89"/>
    <mergeCell ref="C86:C89"/>
    <mergeCell ref="B93:D93"/>
    <mergeCell ref="B57:B66"/>
    <mergeCell ref="C57:C66"/>
    <mergeCell ref="A6:A68"/>
    <mergeCell ref="B6:B23"/>
    <mergeCell ref="C6:C23"/>
    <mergeCell ref="B24:B25"/>
    <mergeCell ref="C24:C25"/>
    <mergeCell ref="B26:B36"/>
    <mergeCell ref="C26:C36"/>
    <mergeCell ref="B37:B39"/>
    <mergeCell ref="C37:C39"/>
    <mergeCell ref="B68:D68"/>
    <mergeCell ref="B40:B46"/>
    <mergeCell ref="C40:C46"/>
    <mergeCell ref="B47:B56"/>
    <mergeCell ref="C47:C56"/>
    <mergeCell ref="J4:J5"/>
    <mergeCell ref="AB4:AB5"/>
    <mergeCell ref="AC4:AC5"/>
    <mergeCell ref="AD4:AD5"/>
    <mergeCell ref="AE4:AE5"/>
    <mergeCell ref="AF4:AF5"/>
    <mergeCell ref="AH3:AH5"/>
    <mergeCell ref="AI3:AP3"/>
    <mergeCell ref="K4:K5"/>
    <mergeCell ref="Q4:Q5"/>
    <mergeCell ref="AP4:AP5"/>
    <mergeCell ref="AG4:AG5"/>
    <mergeCell ref="AI4:AI5"/>
    <mergeCell ref="P4:P5"/>
  </mergeCells>
  <phoneticPr fontId="12" type="noConversion"/>
  <pageMargins left="0.7" right="0.7" top="0.75" bottom="0.75" header="0.3" footer="0.3"/>
  <pageSetup paperSize="5"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4" tint="0.79998168889431442"/>
  </sheetPr>
  <dimension ref="A1:Q64"/>
  <sheetViews>
    <sheetView zoomScale="60" zoomScaleNormal="60" workbookViewId="0">
      <pane xSplit="1" ySplit="3" topLeftCell="B63" activePane="bottomRight" state="frozen"/>
      <selection pane="topRight" activeCell="B1" sqref="B1"/>
      <selection pane="bottomLeft" activeCell="A4" sqref="A4"/>
      <selection pane="bottomRight" activeCell="L57" sqref="L57"/>
    </sheetView>
  </sheetViews>
  <sheetFormatPr defaultRowHeight="20.25"/>
  <cols>
    <col min="1" max="1" width="9" style="388"/>
    <col min="2" max="2" width="22.5" style="388" customWidth="1"/>
    <col min="3" max="3" width="11.75" style="804" customWidth="1"/>
    <col min="4" max="4" width="25.125" style="804" customWidth="1"/>
    <col min="5" max="5" width="20.375" style="804" customWidth="1"/>
    <col min="6" max="6" width="20.625" style="804" customWidth="1"/>
    <col min="7" max="7" width="21.375" style="804" customWidth="1"/>
    <col min="8" max="8" width="24.75" style="804" customWidth="1"/>
    <col min="9" max="9" width="12.25" style="804" customWidth="1"/>
    <col min="10" max="10" width="17.75" style="804" customWidth="1"/>
    <col min="11" max="11" width="18.5" style="805" customWidth="1"/>
    <col min="12" max="12" width="185" style="388" customWidth="1"/>
    <col min="13" max="13" width="18.25" style="388" hidden="1" customWidth="1"/>
    <col min="14" max="14" width="49.375" style="388" hidden="1" customWidth="1"/>
    <col min="15" max="15" width="18.75" style="388" hidden="1" customWidth="1"/>
    <col min="16" max="16" width="0.5" style="388" customWidth="1"/>
    <col min="17" max="17" width="100.5" style="388" customWidth="1"/>
    <col min="18" max="16384" width="9" style="388"/>
  </cols>
  <sheetData>
    <row r="1" spans="1:17" ht="38.25" customHeight="1">
      <c r="A1" s="884" t="s">
        <v>328</v>
      </c>
      <c r="B1" s="885"/>
      <c r="C1" s="885"/>
      <c r="D1" s="885"/>
      <c r="E1" s="885"/>
      <c r="F1" s="885"/>
      <c r="G1" s="885"/>
      <c r="H1" s="885"/>
      <c r="I1" s="885"/>
      <c r="J1" s="885"/>
      <c r="K1" s="885"/>
      <c r="L1" s="885"/>
      <c r="M1" s="885"/>
      <c r="N1" s="885"/>
      <c r="O1" s="885"/>
      <c r="P1" s="885"/>
    </row>
    <row r="2" spans="1:17" ht="47.25" customHeight="1">
      <c r="A2" s="886" t="s">
        <v>320</v>
      </c>
      <c r="B2" s="886"/>
      <c r="C2" s="886"/>
      <c r="D2" s="886"/>
      <c r="E2" s="886"/>
      <c r="F2" s="790"/>
      <c r="G2" s="790"/>
      <c r="H2" s="790"/>
      <c r="I2" s="790"/>
      <c r="J2" s="790"/>
      <c r="K2" s="791"/>
      <c r="L2" s="389"/>
      <c r="M2" s="391"/>
      <c r="N2" s="392"/>
      <c r="O2" s="391"/>
      <c r="P2" s="393" t="s">
        <v>241</v>
      </c>
      <c r="Q2" s="394"/>
    </row>
    <row r="3" spans="1:17" ht="102" customHeight="1">
      <c r="A3" s="395" t="s">
        <v>273</v>
      </c>
      <c r="B3" s="395" t="s">
        <v>266</v>
      </c>
      <c r="C3" s="792" t="s">
        <v>317</v>
      </c>
      <c r="D3" s="792" t="s">
        <v>277</v>
      </c>
      <c r="E3" s="792" t="s">
        <v>278</v>
      </c>
      <c r="F3" s="792" t="s">
        <v>279</v>
      </c>
      <c r="G3" s="792" t="s">
        <v>289</v>
      </c>
      <c r="H3" s="792" t="s">
        <v>287</v>
      </c>
      <c r="I3" s="792" t="s">
        <v>298</v>
      </c>
      <c r="J3" s="792" t="s">
        <v>288</v>
      </c>
      <c r="K3" s="792" t="s">
        <v>248</v>
      </c>
      <c r="L3" s="395" t="s">
        <v>249</v>
      </c>
      <c r="M3" s="396" t="s">
        <v>293</v>
      </c>
      <c r="N3" s="397" t="s">
        <v>292</v>
      </c>
      <c r="O3" s="398" t="s">
        <v>300</v>
      </c>
      <c r="P3" s="399" t="s">
        <v>292</v>
      </c>
    </row>
    <row r="4" spans="1:17">
      <c r="A4" s="888" t="s">
        <v>379</v>
      </c>
      <c r="B4" s="888" t="s">
        <v>321</v>
      </c>
      <c r="C4" s="888"/>
      <c r="D4" s="888"/>
      <c r="E4" s="888"/>
      <c r="F4" s="888"/>
      <c r="G4" s="888"/>
      <c r="H4" s="888"/>
      <c r="I4" s="888"/>
      <c r="J4" s="888"/>
      <c r="K4" s="888"/>
      <c r="L4" s="888"/>
      <c r="M4" s="400"/>
      <c r="N4" s="401"/>
      <c r="O4" s="401"/>
      <c r="P4" s="401"/>
    </row>
    <row r="5" spans="1:17" s="405" customFormat="1" ht="117.75" customHeight="1">
      <c r="A5" s="888"/>
      <c r="B5" s="390" t="s">
        <v>182</v>
      </c>
      <c r="C5" s="791">
        <v>146</v>
      </c>
      <c r="D5" s="790"/>
      <c r="E5" s="793">
        <v>27.8</v>
      </c>
      <c r="F5" s="793"/>
      <c r="G5" s="793">
        <v>151.19999999999999</v>
      </c>
      <c r="H5" s="793"/>
      <c r="I5" s="793"/>
      <c r="J5" s="793"/>
      <c r="K5" s="794">
        <f>SUM(D5:J5)</f>
        <v>179</v>
      </c>
      <c r="L5" s="389" t="s">
        <v>882</v>
      </c>
      <c r="M5" s="404"/>
      <c r="N5" s="389"/>
      <c r="O5" s="389"/>
      <c r="P5" s="389"/>
    </row>
    <row r="6" spans="1:17" ht="40.5">
      <c r="A6" s="888"/>
      <c r="B6" s="390" t="s">
        <v>182</v>
      </c>
      <c r="C6" s="791">
        <v>146</v>
      </c>
      <c r="D6" s="790"/>
      <c r="E6" s="793"/>
      <c r="F6" s="793">
        <v>1.32</v>
      </c>
      <c r="G6" s="793"/>
      <c r="H6" s="793"/>
      <c r="I6" s="793"/>
      <c r="J6" s="793"/>
      <c r="K6" s="794">
        <f t="shared" ref="K6:K10" si="0">SUM(D6:J6)</f>
        <v>1.32</v>
      </c>
      <c r="L6" s="402" t="s">
        <v>1044</v>
      </c>
      <c r="M6" s="406"/>
      <c r="N6" s="402"/>
      <c r="O6" s="402"/>
      <c r="P6" s="389"/>
    </row>
    <row r="7" spans="1:17">
      <c r="A7" s="888"/>
      <c r="B7" s="390"/>
      <c r="C7" s="791"/>
      <c r="D7" s="790"/>
      <c r="E7" s="790"/>
      <c r="F7" s="790"/>
      <c r="G7" s="790"/>
      <c r="H7" s="790"/>
      <c r="I7" s="790"/>
      <c r="J7" s="790"/>
      <c r="K7" s="794">
        <f t="shared" si="0"/>
        <v>0</v>
      </c>
      <c r="L7" s="402"/>
      <c r="M7" s="406"/>
      <c r="N7" s="402"/>
      <c r="O7" s="402"/>
      <c r="P7" s="389"/>
    </row>
    <row r="8" spans="1:17">
      <c r="A8" s="888"/>
      <c r="B8" s="389"/>
      <c r="C8" s="790"/>
      <c r="D8" s="790"/>
      <c r="E8" s="790"/>
      <c r="F8" s="790"/>
      <c r="G8" s="790"/>
      <c r="H8" s="790"/>
      <c r="I8" s="790"/>
      <c r="J8" s="790"/>
      <c r="K8" s="794">
        <f t="shared" si="0"/>
        <v>0</v>
      </c>
      <c r="L8" s="402"/>
      <c r="M8" s="406"/>
      <c r="N8" s="402"/>
      <c r="O8" s="402"/>
      <c r="P8" s="389"/>
    </row>
    <row r="9" spans="1:17">
      <c r="A9" s="888"/>
      <c r="B9" s="389"/>
      <c r="C9" s="790"/>
      <c r="D9" s="790"/>
      <c r="E9" s="790"/>
      <c r="F9" s="790"/>
      <c r="G9" s="790"/>
      <c r="H9" s="790"/>
      <c r="I9" s="790"/>
      <c r="J9" s="790"/>
      <c r="K9" s="794">
        <f t="shared" si="0"/>
        <v>0</v>
      </c>
      <c r="L9" s="402"/>
      <c r="M9" s="406"/>
      <c r="N9" s="402"/>
      <c r="O9" s="402"/>
      <c r="P9" s="389"/>
    </row>
    <row r="10" spans="1:17">
      <c r="A10" s="888"/>
      <c r="B10" s="389"/>
      <c r="C10" s="790"/>
      <c r="D10" s="790"/>
      <c r="E10" s="790"/>
      <c r="F10" s="790"/>
      <c r="G10" s="790"/>
      <c r="H10" s="790"/>
      <c r="I10" s="790"/>
      <c r="J10" s="790"/>
      <c r="K10" s="794">
        <f t="shared" si="0"/>
        <v>0</v>
      </c>
      <c r="L10" s="402"/>
      <c r="M10" s="406"/>
      <c r="N10" s="402"/>
      <c r="O10" s="402"/>
      <c r="P10" s="389"/>
    </row>
    <row r="11" spans="1:17" s="410" customFormat="1">
      <c r="A11" s="888"/>
      <c r="B11" s="887" t="s">
        <v>329</v>
      </c>
      <c r="C11" s="887"/>
      <c r="D11" s="887"/>
      <c r="E11" s="887"/>
      <c r="F11" s="887"/>
      <c r="G11" s="887"/>
      <c r="H11" s="887"/>
      <c r="I11" s="887"/>
      <c r="J11" s="887"/>
      <c r="K11" s="795">
        <f>SUM(K5:K10)</f>
        <v>180.32</v>
      </c>
      <c r="L11" s="407"/>
      <c r="M11" s="408">
        <f>SUM(M5:M10)</f>
        <v>0</v>
      </c>
      <c r="N11" s="407"/>
      <c r="O11" s="407">
        <f>SUM(O5:O10)</f>
        <v>0</v>
      </c>
      <c r="P11" s="409"/>
    </row>
    <row r="12" spans="1:17">
      <c r="A12" s="888" t="s">
        <v>380</v>
      </c>
      <c r="B12" s="889" t="s">
        <v>255</v>
      </c>
      <c r="C12" s="889"/>
      <c r="D12" s="889"/>
      <c r="E12" s="889"/>
      <c r="F12" s="889"/>
      <c r="G12" s="889"/>
      <c r="H12" s="889"/>
      <c r="I12" s="889"/>
      <c r="J12" s="889"/>
      <c r="K12" s="889"/>
      <c r="L12" s="889"/>
      <c r="M12" s="411"/>
      <c r="N12" s="412"/>
      <c r="O12" s="412"/>
      <c r="P12" s="401"/>
    </row>
    <row r="13" spans="1:17" ht="60.75">
      <c r="A13" s="888"/>
      <c r="B13" s="389" t="s">
        <v>627</v>
      </c>
      <c r="C13" s="790">
        <v>3</v>
      </c>
      <c r="D13" s="790">
        <v>0</v>
      </c>
      <c r="E13" s="790"/>
      <c r="F13" s="790"/>
      <c r="G13" s="790"/>
      <c r="H13" s="790">
        <v>150</v>
      </c>
      <c r="I13" s="790"/>
      <c r="J13" s="790"/>
      <c r="K13" s="794">
        <f t="shared" ref="K13:K23" si="1">SUM(D13:J13)</f>
        <v>150</v>
      </c>
      <c r="L13" s="402" t="s">
        <v>1169</v>
      </c>
      <c r="M13" s="406"/>
      <c r="N13" s="402"/>
      <c r="O13" s="402"/>
      <c r="P13" s="389"/>
    </row>
    <row r="14" spans="1:17" ht="60.75">
      <c r="A14" s="888"/>
      <c r="B14" s="413" t="s">
        <v>627</v>
      </c>
      <c r="C14" s="796">
        <v>10</v>
      </c>
      <c r="D14" s="796"/>
      <c r="E14" s="796"/>
      <c r="F14" s="796"/>
      <c r="G14" s="796"/>
      <c r="H14" s="796">
        <v>3.21</v>
      </c>
      <c r="I14" s="796"/>
      <c r="J14" s="796"/>
      <c r="K14" s="794">
        <f t="shared" si="1"/>
        <v>3.21</v>
      </c>
      <c r="L14" s="414" t="s">
        <v>907</v>
      </c>
      <c r="M14" s="406"/>
      <c r="N14" s="402"/>
      <c r="O14" s="402"/>
      <c r="P14" s="389"/>
    </row>
    <row r="15" spans="1:17" ht="101.25">
      <c r="A15" s="888"/>
      <c r="B15" s="390" t="s">
        <v>28</v>
      </c>
      <c r="C15" s="791">
        <v>21</v>
      </c>
      <c r="D15" s="790"/>
      <c r="E15" s="797">
        <v>4.3899999999999997</v>
      </c>
      <c r="F15" s="797"/>
      <c r="G15" s="797">
        <v>68.400000000000006</v>
      </c>
      <c r="H15" s="797"/>
      <c r="I15" s="797">
        <v>16</v>
      </c>
      <c r="J15" s="797"/>
      <c r="K15" s="794">
        <f t="shared" si="1"/>
        <v>88.79</v>
      </c>
      <c r="L15" s="389" t="s">
        <v>1228</v>
      </c>
      <c r="M15" s="406"/>
      <c r="N15" s="402"/>
      <c r="O15" s="402"/>
      <c r="P15" s="389"/>
    </row>
    <row r="16" spans="1:17" ht="60.75">
      <c r="A16" s="888"/>
      <c r="B16" s="390" t="s">
        <v>549</v>
      </c>
      <c r="C16" s="790">
        <v>23</v>
      </c>
      <c r="D16" s="790"/>
      <c r="E16" s="790"/>
      <c r="F16" s="790">
        <v>46.43</v>
      </c>
      <c r="G16" s="790"/>
      <c r="H16" s="790"/>
      <c r="I16" s="790"/>
      <c r="J16" s="790"/>
      <c r="K16" s="794">
        <f t="shared" si="1"/>
        <v>46.43</v>
      </c>
      <c r="L16" s="389" t="s">
        <v>842</v>
      </c>
      <c r="M16" s="406"/>
      <c r="N16" s="402"/>
      <c r="O16" s="402"/>
      <c r="P16" s="389"/>
    </row>
    <row r="17" spans="1:16" s="405" customFormat="1" ht="344.25">
      <c r="A17" s="888"/>
      <c r="B17" s="416" t="s">
        <v>37</v>
      </c>
      <c r="C17" s="790">
        <v>32</v>
      </c>
      <c r="D17" s="790"/>
      <c r="E17" s="790">
        <v>14.85</v>
      </c>
      <c r="F17" s="790"/>
      <c r="G17" s="790">
        <v>169.56</v>
      </c>
      <c r="H17" s="790">
        <v>6.24</v>
      </c>
      <c r="I17" s="790"/>
      <c r="J17" s="790"/>
      <c r="K17" s="794">
        <f>SUM(D17:J17)</f>
        <v>190.65</v>
      </c>
      <c r="L17" s="414" t="s">
        <v>1237</v>
      </c>
      <c r="M17" s="406"/>
      <c r="N17" s="402"/>
      <c r="O17" s="402"/>
      <c r="P17" s="389"/>
    </row>
    <row r="18" spans="1:16" ht="60.75">
      <c r="A18" s="888"/>
      <c r="B18" s="389" t="s">
        <v>787</v>
      </c>
      <c r="C18" s="790">
        <v>40</v>
      </c>
      <c r="D18" s="790"/>
      <c r="E18" s="790">
        <v>6.3</v>
      </c>
      <c r="F18" s="790"/>
      <c r="G18" s="790"/>
      <c r="H18" s="790"/>
      <c r="I18" s="790"/>
      <c r="J18" s="790"/>
      <c r="K18" s="794">
        <f t="shared" si="1"/>
        <v>6.3</v>
      </c>
      <c r="L18" s="414" t="s">
        <v>1364</v>
      </c>
      <c r="M18" s="406"/>
      <c r="N18" s="402"/>
      <c r="O18" s="402"/>
      <c r="P18" s="389"/>
    </row>
    <row r="19" spans="1:16" ht="40.5">
      <c r="A19" s="888"/>
      <c r="B19" s="417" t="s">
        <v>46</v>
      </c>
      <c r="C19" s="798" t="s">
        <v>508</v>
      </c>
      <c r="D19" s="798"/>
      <c r="E19" s="798">
        <v>13.2</v>
      </c>
      <c r="F19" s="798"/>
      <c r="G19" s="798"/>
      <c r="H19" s="798"/>
      <c r="I19" s="798"/>
      <c r="J19" s="798"/>
      <c r="K19" s="794">
        <f t="shared" si="1"/>
        <v>13.2</v>
      </c>
      <c r="L19" s="418" t="s">
        <v>509</v>
      </c>
      <c r="M19" s="406"/>
      <c r="N19" s="402"/>
      <c r="O19" s="402"/>
      <c r="P19" s="389"/>
    </row>
    <row r="20" spans="1:16" s="405" customFormat="1" ht="132" customHeight="1">
      <c r="A20" s="888"/>
      <c r="B20" s="389" t="s">
        <v>46</v>
      </c>
      <c r="C20" s="790" t="s">
        <v>510</v>
      </c>
      <c r="D20" s="790"/>
      <c r="E20" s="790"/>
      <c r="F20" s="790">
        <v>58.8</v>
      </c>
      <c r="G20" s="790"/>
      <c r="H20" s="790"/>
      <c r="I20" s="790"/>
      <c r="J20" s="790"/>
      <c r="K20" s="794">
        <f t="shared" si="1"/>
        <v>58.8</v>
      </c>
      <c r="L20" s="419" t="s">
        <v>800</v>
      </c>
      <c r="M20" s="406"/>
      <c r="N20" s="402"/>
      <c r="O20" s="402"/>
      <c r="P20" s="389"/>
    </row>
    <row r="21" spans="1:16" ht="78.75" customHeight="1">
      <c r="A21" s="888"/>
      <c r="B21" s="390" t="s">
        <v>56</v>
      </c>
      <c r="C21" s="790">
        <v>52</v>
      </c>
      <c r="D21" s="790"/>
      <c r="E21" s="790">
        <v>6.7</v>
      </c>
      <c r="F21" s="790"/>
      <c r="G21" s="790"/>
      <c r="H21" s="790"/>
      <c r="I21" s="790"/>
      <c r="J21" s="790"/>
      <c r="K21" s="794">
        <f t="shared" si="1"/>
        <v>6.7</v>
      </c>
      <c r="L21" s="389" t="s">
        <v>1170</v>
      </c>
      <c r="M21" s="406"/>
      <c r="N21" s="402"/>
      <c r="O21" s="402"/>
      <c r="P21" s="389"/>
    </row>
    <row r="22" spans="1:16">
      <c r="A22" s="888"/>
      <c r="B22" s="389"/>
      <c r="C22" s="790"/>
      <c r="D22" s="790"/>
      <c r="E22" s="790"/>
      <c r="F22" s="790"/>
      <c r="G22" s="790"/>
      <c r="H22" s="790"/>
      <c r="I22" s="790"/>
      <c r="J22" s="790"/>
      <c r="K22" s="794">
        <f t="shared" si="1"/>
        <v>0</v>
      </c>
      <c r="L22" s="389"/>
      <c r="M22" s="406"/>
      <c r="N22" s="402"/>
      <c r="O22" s="402"/>
      <c r="P22" s="389"/>
    </row>
    <row r="23" spans="1:16">
      <c r="A23" s="888"/>
      <c r="B23" s="389"/>
      <c r="C23" s="790"/>
      <c r="D23" s="790"/>
      <c r="E23" s="790"/>
      <c r="F23" s="790"/>
      <c r="G23" s="790"/>
      <c r="H23" s="790"/>
      <c r="I23" s="790"/>
      <c r="J23" s="790"/>
      <c r="K23" s="794">
        <f t="shared" si="1"/>
        <v>0</v>
      </c>
      <c r="L23" s="414"/>
      <c r="M23" s="406"/>
      <c r="N23" s="402"/>
      <c r="O23" s="402"/>
      <c r="P23" s="389"/>
    </row>
    <row r="24" spans="1:16" s="410" customFormat="1">
      <c r="A24" s="888"/>
      <c r="B24" s="887" t="s">
        <v>295</v>
      </c>
      <c r="C24" s="887"/>
      <c r="D24" s="887"/>
      <c r="E24" s="887"/>
      <c r="F24" s="887"/>
      <c r="G24" s="887"/>
      <c r="H24" s="887"/>
      <c r="I24" s="887"/>
      <c r="J24" s="887"/>
      <c r="K24" s="795">
        <f>SUM(K13:K23)</f>
        <v>564.08000000000004</v>
      </c>
      <c r="L24" s="407"/>
      <c r="M24" s="408">
        <f>SUM(M13:M23)</f>
        <v>0</v>
      </c>
      <c r="N24" s="407"/>
      <c r="O24" s="407">
        <f>SUM(O13:O23)</f>
        <v>0</v>
      </c>
      <c r="P24" s="409"/>
    </row>
    <row r="25" spans="1:16">
      <c r="A25" s="888"/>
      <c r="B25" s="888" t="s">
        <v>267</v>
      </c>
      <c r="C25" s="888"/>
      <c r="D25" s="888"/>
      <c r="E25" s="888"/>
      <c r="F25" s="888"/>
      <c r="G25" s="888"/>
      <c r="H25" s="888"/>
      <c r="I25" s="888"/>
      <c r="J25" s="888"/>
      <c r="K25" s="888"/>
      <c r="L25" s="888"/>
      <c r="M25" s="420"/>
      <c r="N25" s="421"/>
      <c r="O25" s="421"/>
      <c r="P25" s="422"/>
    </row>
    <row r="26" spans="1:16" s="426" customFormat="1" ht="42.75" customHeight="1">
      <c r="A26" s="888"/>
      <c r="B26" s="389" t="s">
        <v>609</v>
      </c>
      <c r="C26" s="785">
        <v>63</v>
      </c>
      <c r="D26" s="785"/>
      <c r="E26" s="785">
        <v>35.36</v>
      </c>
      <c r="F26" s="785"/>
      <c r="G26" s="785">
        <v>118.2</v>
      </c>
      <c r="H26" s="785">
        <v>39</v>
      </c>
      <c r="I26" s="785">
        <v>3.8</v>
      </c>
      <c r="J26" s="785"/>
      <c r="K26" s="788">
        <f t="shared" ref="K26:K37" si="2">SUM(D26:J26)</f>
        <v>196.36</v>
      </c>
      <c r="L26" s="423" t="s">
        <v>621</v>
      </c>
      <c r="M26" s="424"/>
      <c r="N26" s="425"/>
      <c r="O26" s="425"/>
      <c r="P26" s="415"/>
    </row>
    <row r="27" spans="1:16" s="426" customFormat="1" ht="162">
      <c r="A27" s="888"/>
      <c r="B27" s="389" t="s">
        <v>75</v>
      </c>
      <c r="C27" s="786">
        <v>64</v>
      </c>
      <c r="D27" s="785"/>
      <c r="E27" s="785">
        <v>6</v>
      </c>
      <c r="F27" s="785"/>
      <c r="G27" s="785">
        <v>40.24</v>
      </c>
      <c r="H27" s="785">
        <v>38.76</v>
      </c>
      <c r="I27" s="785"/>
      <c r="J27" s="785"/>
      <c r="K27" s="788">
        <f t="shared" si="2"/>
        <v>85</v>
      </c>
      <c r="L27" s="414" t="s">
        <v>922</v>
      </c>
      <c r="M27" s="424"/>
      <c r="N27" s="425"/>
      <c r="O27" s="425"/>
      <c r="P27" s="415"/>
    </row>
    <row r="28" spans="1:16" s="426" customFormat="1" ht="243">
      <c r="A28" s="888"/>
      <c r="B28" s="389" t="s">
        <v>434</v>
      </c>
      <c r="C28" s="786">
        <v>65</v>
      </c>
      <c r="D28" s="785"/>
      <c r="E28" s="785">
        <v>10</v>
      </c>
      <c r="F28" s="785"/>
      <c r="G28" s="785">
        <v>226</v>
      </c>
      <c r="H28" s="785">
        <v>14</v>
      </c>
      <c r="I28" s="785"/>
      <c r="J28" s="785"/>
      <c r="K28" s="788">
        <f t="shared" si="2"/>
        <v>250</v>
      </c>
      <c r="L28" s="414" t="s">
        <v>923</v>
      </c>
      <c r="M28" s="424"/>
      <c r="N28" s="425"/>
      <c r="O28" s="425"/>
      <c r="P28" s="415"/>
    </row>
    <row r="29" spans="1:16" s="426" customFormat="1" ht="81">
      <c r="A29" s="888"/>
      <c r="B29" s="389" t="s">
        <v>77</v>
      </c>
      <c r="C29" s="786">
        <v>66</v>
      </c>
      <c r="D29" s="785"/>
      <c r="E29" s="785">
        <v>10.3</v>
      </c>
      <c r="F29" s="785">
        <v>10</v>
      </c>
      <c r="G29" s="785"/>
      <c r="H29" s="785"/>
      <c r="I29" s="785"/>
      <c r="J29" s="785"/>
      <c r="K29" s="788">
        <f t="shared" si="2"/>
        <v>20.3</v>
      </c>
      <c r="L29" s="419" t="s">
        <v>924</v>
      </c>
      <c r="M29" s="424"/>
      <c r="N29" s="425"/>
      <c r="O29" s="425"/>
      <c r="P29" s="415"/>
    </row>
    <row r="30" spans="1:16" s="426" customFormat="1" ht="81">
      <c r="A30" s="888"/>
      <c r="B30" s="389" t="s">
        <v>435</v>
      </c>
      <c r="C30" s="786">
        <v>67</v>
      </c>
      <c r="D30" s="785"/>
      <c r="E30" s="785">
        <v>4.0199999999999996</v>
      </c>
      <c r="F30" s="785">
        <v>8</v>
      </c>
      <c r="G30" s="785">
        <v>23</v>
      </c>
      <c r="H30" s="785"/>
      <c r="I30" s="785"/>
      <c r="J30" s="785"/>
      <c r="K30" s="788">
        <f t="shared" si="2"/>
        <v>35.019999999999996</v>
      </c>
      <c r="L30" s="414" t="s">
        <v>925</v>
      </c>
      <c r="M30" s="424"/>
      <c r="N30" s="425"/>
      <c r="O30" s="425"/>
      <c r="P30" s="415"/>
    </row>
    <row r="31" spans="1:16" s="426" customFormat="1" ht="121.5">
      <c r="A31" s="888"/>
      <c r="B31" s="389" t="s">
        <v>79</v>
      </c>
      <c r="C31" s="785">
        <v>68</v>
      </c>
      <c r="D31" s="785"/>
      <c r="E31" s="785">
        <v>23.2</v>
      </c>
      <c r="F31" s="785">
        <v>51.6</v>
      </c>
      <c r="G31" s="785">
        <v>37.799999999999997</v>
      </c>
      <c r="H31" s="785">
        <v>203.2</v>
      </c>
      <c r="I31" s="785"/>
      <c r="J31" s="785"/>
      <c r="K31" s="788">
        <f t="shared" si="2"/>
        <v>315.79999999999995</v>
      </c>
      <c r="L31" s="414" t="s">
        <v>964</v>
      </c>
      <c r="M31" s="424"/>
      <c r="N31" s="425"/>
      <c r="O31" s="425"/>
      <c r="P31" s="415"/>
    </row>
    <row r="32" spans="1:16" s="426" customFormat="1">
      <c r="A32" s="888"/>
      <c r="B32" s="389" t="s">
        <v>594</v>
      </c>
      <c r="C32" s="785">
        <v>69</v>
      </c>
      <c r="D32" s="785"/>
      <c r="E32" s="785"/>
      <c r="F32" s="785">
        <v>7.08</v>
      </c>
      <c r="G32" s="785"/>
      <c r="H32" s="785">
        <v>9.9138999999999999</v>
      </c>
      <c r="I32" s="785"/>
      <c r="J32" s="785"/>
      <c r="K32" s="788">
        <f t="shared" si="2"/>
        <v>16.9939</v>
      </c>
      <c r="L32" s="402" t="s">
        <v>790</v>
      </c>
      <c r="M32" s="424"/>
      <c r="N32" s="425"/>
      <c r="O32" s="425"/>
      <c r="P32" s="415"/>
    </row>
    <row r="33" spans="1:16" s="426" customFormat="1" ht="40.5">
      <c r="A33" s="888"/>
      <c r="B33" s="389" t="s">
        <v>594</v>
      </c>
      <c r="C33" s="785">
        <v>72</v>
      </c>
      <c r="D33" s="785"/>
      <c r="E33" s="789">
        <v>3</v>
      </c>
      <c r="F33" s="785"/>
      <c r="G33" s="785">
        <v>4.92</v>
      </c>
      <c r="H33" s="785">
        <v>1.5</v>
      </c>
      <c r="I33" s="785">
        <v>1</v>
      </c>
      <c r="J33" s="785">
        <v>0.5</v>
      </c>
      <c r="K33" s="788">
        <f t="shared" si="2"/>
        <v>10.92</v>
      </c>
      <c r="L33" s="414" t="s">
        <v>791</v>
      </c>
      <c r="M33" s="424"/>
      <c r="N33" s="425"/>
      <c r="O33" s="425"/>
      <c r="P33" s="415"/>
    </row>
    <row r="34" spans="1:16" s="426" customFormat="1" ht="40.5">
      <c r="A34" s="888"/>
      <c r="B34" s="389" t="s">
        <v>594</v>
      </c>
      <c r="C34" s="785">
        <v>72</v>
      </c>
      <c r="D34" s="785"/>
      <c r="E34" s="785"/>
      <c r="F34" s="785"/>
      <c r="G34" s="785">
        <v>28.5</v>
      </c>
      <c r="H34" s="785">
        <v>15.2</v>
      </c>
      <c r="I34" s="785"/>
      <c r="J34" s="785">
        <v>8.1</v>
      </c>
      <c r="K34" s="788">
        <f t="shared" si="2"/>
        <v>51.800000000000004</v>
      </c>
      <c r="L34" s="402" t="s">
        <v>792</v>
      </c>
      <c r="M34" s="424"/>
      <c r="N34" s="425"/>
      <c r="O34" s="425"/>
      <c r="P34" s="415"/>
    </row>
    <row r="35" spans="1:16" s="426" customFormat="1" ht="144" customHeight="1">
      <c r="A35" s="888"/>
      <c r="B35" s="389" t="s">
        <v>426</v>
      </c>
      <c r="C35" s="785">
        <v>194</v>
      </c>
      <c r="D35" s="785"/>
      <c r="E35" s="785"/>
      <c r="F35" s="787">
        <v>26.78</v>
      </c>
      <c r="G35" s="787">
        <v>533</v>
      </c>
      <c r="H35" s="787">
        <v>118.22</v>
      </c>
      <c r="I35" s="785"/>
      <c r="J35" s="785"/>
      <c r="K35" s="788">
        <f t="shared" si="2"/>
        <v>678</v>
      </c>
      <c r="L35" s="389" t="s">
        <v>1310</v>
      </c>
      <c r="M35" s="424"/>
      <c r="N35" s="425"/>
      <c r="O35" s="425"/>
      <c r="P35" s="415"/>
    </row>
    <row r="36" spans="1:16" s="426" customFormat="1" ht="36.75" customHeight="1">
      <c r="A36" s="888"/>
      <c r="B36" s="389" t="s">
        <v>426</v>
      </c>
      <c r="C36" s="785">
        <v>194</v>
      </c>
      <c r="D36" s="785"/>
      <c r="E36" s="785"/>
      <c r="F36" s="785"/>
      <c r="G36" s="787"/>
      <c r="H36" s="785"/>
      <c r="I36" s="785"/>
      <c r="J36" s="785"/>
      <c r="K36" s="788">
        <f t="shared" si="2"/>
        <v>0</v>
      </c>
      <c r="L36" s="402"/>
      <c r="M36" s="424"/>
      <c r="N36" s="425"/>
      <c r="O36" s="425"/>
      <c r="P36" s="415"/>
    </row>
    <row r="37" spans="1:16" ht="37.5" customHeight="1">
      <c r="A37" s="888"/>
      <c r="B37" s="389" t="s">
        <v>426</v>
      </c>
      <c r="C37" s="785">
        <v>194</v>
      </c>
      <c r="D37" s="785"/>
      <c r="E37" s="785"/>
      <c r="F37" s="785"/>
      <c r="G37" s="785"/>
      <c r="H37" s="787"/>
      <c r="I37" s="785"/>
      <c r="J37" s="785"/>
      <c r="K37" s="788">
        <f t="shared" si="2"/>
        <v>0</v>
      </c>
      <c r="L37" s="389"/>
      <c r="M37" s="428"/>
      <c r="N37" s="429"/>
      <c r="O37" s="429"/>
      <c r="P37" s="430"/>
    </row>
    <row r="38" spans="1:16" s="410" customFormat="1">
      <c r="A38" s="888"/>
      <c r="B38" s="887" t="s">
        <v>296</v>
      </c>
      <c r="C38" s="887"/>
      <c r="D38" s="887"/>
      <c r="E38" s="887"/>
      <c r="F38" s="887"/>
      <c r="G38" s="887"/>
      <c r="H38" s="887"/>
      <c r="I38" s="887"/>
      <c r="J38" s="887"/>
      <c r="K38" s="795">
        <f>SUM(K26:K37)</f>
        <v>1660.1938999999998</v>
      </c>
      <c r="L38" s="407"/>
      <c r="M38" s="408">
        <f>SUM(M37:M37)</f>
        <v>0</v>
      </c>
      <c r="N38" s="407"/>
      <c r="O38" s="407">
        <f>SUM(O37:O37)</f>
        <v>0</v>
      </c>
      <c r="P38" s="409"/>
    </row>
    <row r="39" spans="1:16">
      <c r="A39" s="888"/>
      <c r="B39" s="888" t="s">
        <v>268</v>
      </c>
      <c r="C39" s="888"/>
      <c r="D39" s="888"/>
      <c r="E39" s="888"/>
      <c r="F39" s="888"/>
      <c r="G39" s="888"/>
      <c r="H39" s="888"/>
      <c r="I39" s="888"/>
      <c r="J39" s="888"/>
      <c r="K39" s="888"/>
      <c r="L39" s="888"/>
      <c r="M39" s="420"/>
      <c r="N39" s="421"/>
      <c r="O39" s="421"/>
      <c r="P39" s="422"/>
    </row>
    <row r="40" spans="1:16" s="426" customFormat="1" ht="60.75">
      <c r="A40" s="888"/>
      <c r="B40" s="390" t="s">
        <v>603</v>
      </c>
      <c r="C40" s="791"/>
      <c r="D40" s="790"/>
      <c r="E40" s="790">
        <v>1</v>
      </c>
      <c r="F40" s="790"/>
      <c r="G40" s="790"/>
      <c r="H40" s="790">
        <v>19</v>
      </c>
      <c r="I40" s="790"/>
      <c r="J40" s="790"/>
      <c r="K40" s="794">
        <f t="shared" ref="K40:K49" si="3">SUM(D40:J40)</f>
        <v>20</v>
      </c>
      <c r="L40" s="431" t="s">
        <v>841</v>
      </c>
      <c r="M40" s="424"/>
      <c r="N40" s="425"/>
      <c r="O40" s="425"/>
      <c r="P40" s="415"/>
    </row>
    <row r="41" spans="1:16" ht="81">
      <c r="A41" s="888"/>
      <c r="B41" s="390" t="s">
        <v>443</v>
      </c>
      <c r="C41" s="786">
        <v>97</v>
      </c>
      <c r="D41" s="790">
        <v>0</v>
      </c>
      <c r="E41" s="790">
        <v>5.8</v>
      </c>
      <c r="F41" s="790">
        <v>0</v>
      </c>
      <c r="G41" s="790">
        <v>39</v>
      </c>
      <c r="H41" s="790">
        <v>0.4</v>
      </c>
      <c r="I41" s="790">
        <v>0</v>
      </c>
      <c r="J41" s="790">
        <v>0</v>
      </c>
      <c r="K41" s="794">
        <f t="shared" si="3"/>
        <v>45.199999999999996</v>
      </c>
      <c r="L41" s="414" t="s">
        <v>1448</v>
      </c>
      <c r="M41" s="428"/>
      <c r="N41" s="429"/>
      <c r="O41" s="429"/>
      <c r="P41" s="430"/>
    </row>
    <row r="42" spans="1:16" ht="40.5">
      <c r="A42" s="888"/>
      <c r="B42" s="390" t="s">
        <v>595</v>
      </c>
      <c r="C42" s="791" t="s">
        <v>596</v>
      </c>
      <c r="D42" s="790"/>
      <c r="E42" s="790">
        <v>3.8</v>
      </c>
      <c r="F42" s="790">
        <v>0</v>
      </c>
      <c r="G42" s="790"/>
      <c r="H42" s="790">
        <v>3.8</v>
      </c>
      <c r="I42" s="790"/>
      <c r="J42" s="790"/>
      <c r="K42" s="794">
        <f t="shared" si="3"/>
        <v>7.6</v>
      </c>
      <c r="L42" s="402" t="s">
        <v>837</v>
      </c>
      <c r="M42" s="406"/>
      <c r="N42" s="402"/>
      <c r="O42" s="402"/>
      <c r="P42" s="389"/>
    </row>
    <row r="43" spans="1:16" s="433" customFormat="1" ht="182.25">
      <c r="A43" s="888"/>
      <c r="B43" s="432" t="s">
        <v>624</v>
      </c>
      <c r="C43" s="800">
        <v>110</v>
      </c>
      <c r="D43" s="797"/>
      <c r="E43" s="797">
        <v>307</v>
      </c>
      <c r="F43" s="797"/>
      <c r="G43" s="797">
        <v>198</v>
      </c>
      <c r="H43" s="797">
        <v>40</v>
      </c>
      <c r="I43" s="797">
        <v>0</v>
      </c>
      <c r="J43" s="797">
        <v>0</v>
      </c>
      <c r="K43" s="794">
        <f t="shared" si="3"/>
        <v>545</v>
      </c>
      <c r="L43" s="432" t="s">
        <v>1161</v>
      </c>
      <c r="M43" s="424"/>
      <c r="N43" s="425"/>
      <c r="O43" s="425"/>
      <c r="P43" s="415"/>
    </row>
    <row r="44" spans="1:16" ht="81">
      <c r="A44" s="888"/>
      <c r="B44" s="390" t="s">
        <v>597</v>
      </c>
      <c r="C44" s="791" t="s">
        <v>598</v>
      </c>
      <c r="D44" s="790"/>
      <c r="E44" s="790">
        <v>2</v>
      </c>
      <c r="F44" s="790">
        <v>2</v>
      </c>
      <c r="G44" s="790"/>
      <c r="H44" s="790"/>
      <c r="I44" s="790"/>
      <c r="J44" s="790"/>
      <c r="K44" s="794">
        <f t="shared" si="3"/>
        <v>4</v>
      </c>
      <c r="L44" s="402" t="s">
        <v>1171</v>
      </c>
      <c r="M44" s="406"/>
      <c r="N44" s="402"/>
      <c r="O44" s="402"/>
      <c r="P44" s="389"/>
    </row>
    <row r="45" spans="1:16">
      <c r="A45" s="888"/>
      <c r="B45" s="390"/>
      <c r="C45" s="791">
        <v>125</v>
      </c>
      <c r="D45" s="790"/>
      <c r="E45" s="790">
        <v>2.16</v>
      </c>
      <c r="F45" s="790"/>
      <c r="G45" s="790"/>
      <c r="H45" s="790"/>
      <c r="I45" s="790"/>
      <c r="J45" s="790"/>
      <c r="K45" s="794">
        <f t="shared" si="3"/>
        <v>2.16</v>
      </c>
      <c r="L45" s="431" t="s">
        <v>863</v>
      </c>
      <c r="M45" s="406"/>
      <c r="N45" s="402"/>
      <c r="O45" s="402"/>
      <c r="P45" s="389"/>
    </row>
    <row r="46" spans="1:16">
      <c r="A46" s="888"/>
      <c r="B46" s="390"/>
      <c r="C46" s="791"/>
      <c r="D46" s="790"/>
      <c r="E46" s="790"/>
      <c r="F46" s="790"/>
      <c r="G46" s="790"/>
      <c r="H46" s="790"/>
      <c r="I46" s="790"/>
      <c r="J46" s="790"/>
      <c r="K46" s="794">
        <f t="shared" si="3"/>
        <v>0</v>
      </c>
      <c r="L46" s="431"/>
      <c r="M46" s="406"/>
      <c r="N46" s="402"/>
      <c r="O46" s="402"/>
      <c r="P46" s="389"/>
    </row>
    <row r="47" spans="1:16">
      <c r="A47" s="888"/>
      <c r="B47" s="390"/>
      <c r="C47" s="791"/>
      <c r="D47" s="790"/>
      <c r="E47" s="790"/>
      <c r="F47" s="790"/>
      <c r="G47" s="790"/>
      <c r="H47" s="790"/>
      <c r="I47" s="790"/>
      <c r="J47" s="790"/>
      <c r="K47" s="794">
        <f t="shared" si="3"/>
        <v>0</v>
      </c>
      <c r="L47" s="431"/>
      <c r="M47" s="406"/>
      <c r="N47" s="402"/>
      <c r="O47" s="402"/>
      <c r="P47" s="389"/>
    </row>
    <row r="48" spans="1:16">
      <c r="A48" s="888"/>
      <c r="B48" s="390"/>
      <c r="C48" s="791"/>
      <c r="D48" s="790"/>
      <c r="E48" s="790"/>
      <c r="F48" s="790"/>
      <c r="G48" s="790"/>
      <c r="H48" s="790"/>
      <c r="I48" s="790"/>
      <c r="J48" s="790"/>
      <c r="K48" s="794">
        <f t="shared" si="3"/>
        <v>0</v>
      </c>
      <c r="L48" s="431"/>
      <c r="M48" s="406"/>
      <c r="N48" s="402"/>
      <c r="O48" s="402"/>
      <c r="P48" s="389"/>
    </row>
    <row r="49" spans="1:17">
      <c r="A49" s="888"/>
      <c r="B49" s="389"/>
      <c r="C49" s="790"/>
      <c r="D49" s="790"/>
      <c r="E49" s="790"/>
      <c r="F49" s="790"/>
      <c r="G49" s="790"/>
      <c r="H49" s="790"/>
      <c r="I49" s="790"/>
      <c r="J49" s="790"/>
      <c r="K49" s="794">
        <f t="shared" si="3"/>
        <v>0</v>
      </c>
      <c r="L49" s="434"/>
      <c r="M49" s="406"/>
      <c r="N49" s="402"/>
      <c r="O49" s="402"/>
      <c r="P49" s="389"/>
    </row>
    <row r="50" spans="1:17" s="410" customFormat="1">
      <c r="A50" s="888"/>
      <c r="B50" s="887" t="s">
        <v>297</v>
      </c>
      <c r="C50" s="887"/>
      <c r="D50" s="887"/>
      <c r="E50" s="887"/>
      <c r="F50" s="887"/>
      <c r="G50" s="887"/>
      <c r="H50" s="887"/>
      <c r="I50" s="887"/>
      <c r="J50" s="887"/>
      <c r="K50" s="795">
        <f>SUM(K40:K49)</f>
        <v>623.95999999999992</v>
      </c>
      <c r="L50" s="407"/>
      <c r="M50" s="408">
        <f>SUM(M41:M49)</f>
        <v>0</v>
      </c>
      <c r="N50" s="407"/>
      <c r="O50" s="407">
        <f>SUM(O41:O49)</f>
        <v>0</v>
      </c>
      <c r="P50" s="409"/>
    </row>
    <row r="51" spans="1:17">
      <c r="A51" s="888"/>
      <c r="B51" s="888" t="s">
        <v>330</v>
      </c>
      <c r="C51" s="888"/>
      <c r="D51" s="888"/>
      <c r="E51" s="888"/>
      <c r="F51" s="888"/>
      <c r="G51" s="888"/>
      <c r="H51" s="888"/>
      <c r="I51" s="888"/>
      <c r="J51" s="888"/>
      <c r="K51" s="888"/>
      <c r="L51" s="888"/>
      <c r="M51" s="411"/>
      <c r="N51" s="412"/>
      <c r="O51" s="412"/>
      <c r="P51" s="401"/>
    </row>
    <row r="52" spans="1:17" ht="324">
      <c r="A52" s="888"/>
      <c r="B52" s="390" t="s">
        <v>409</v>
      </c>
      <c r="C52" s="791">
        <v>159</v>
      </c>
      <c r="D52" s="790"/>
      <c r="E52" s="791">
        <v>6</v>
      </c>
      <c r="F52" s="791">
        <v>0</v>
      </c>
      <c r="G52" s="791">
        <v>2440.1999999999998</v>
      </c>
      <c r="H52" s="791"/>
      <c r="I52" s="791"/>
      <c r="J52" s="791"/>
      <c r="K52" s="794">
        <f t="shared" ref="K52:K61" si="4">SUM(D52:J52)</f>
        <v>2446.1999999999998</v>
      </c>
      <c r="L52" s="435" t="s">
        <v>1167</v>
      </c>
      <c r="M52" s="406"/>
      <c r="N52" s="402"/>
      <c r="O52" s="402"/>
      <c r="P52" s="389"/>
    </row>
    <row r="53" spans="1:17" ht="60.75">
      <c r="A53" s="888"/>
      <c r="B53" s="390" t="s">
        <v>173</v>
      </c>
      <c r="C53" s="791">
        <v>175</v>
      </c>
      <c r="D53" s="791"/>
      <c r="E53" s="791">
        <v>4.5599999999999996</v>
      </c>
      <c r="F53" s="790"/>
      <c r="G53" s="790"/>
      <c r="H53" s="791">
        <v>10.944000000000001</v>
      </c>
      <c r="I53" s="790"/>
      <c r="J53" s="790"/>
      <c r="K53" s="794">
        <f t="shared" si="4"/>
        <v>15.504000000000001</v>
      </c>
      <c r="L53" s="403" t="s">
        <v>402</v>
      </c>
      <c r="M53" s="406"/>
      <c r="N53" s="402"/>
      <c r="O53" s="402"/>
      <c r="P53" s="389"/>
    </row>
    <row r="54" spans="1:17" ht="35.25" customHeight="1">
      <c r="A54" s="888"/>
      <c r="B54" s="390" t="s">
        <v>1241</v>
      </c>
      <c r="C54" s="791">
        <v>194</v>
      </c>
      <c r="D54" s="791"/>
      <c r="E54" s="791"/>
      <c r="F54" s="790"/>
      <c r="G54" s="790"/>
      <c r="H54" s="791"/>
      <c r="I54" s="790">
        <v>20</v>
      </c>
      <c r="J54" s="790"/>
      <c r="K54" s="794">
        <v>20</v>
      </c>
      <c r="L54" s="403" t="s">
        <v>1311</v>
      </c>
      <c r="M54" s="406"/>
      <c r="N54" s="402"/>
      <c r="O54" s="402"/>
      <c r="P54" s="389"/>
    </row>
    <row r="55" spans="1:17" ht="60.75">
      <c r="A55" s="888"/>
      <c r="B55" s="390" t="s">
        <v>786</v>
      </c>
      <c r="C55" s="791">
        <v>194</v>
      </c>
      <c r="D55" s="790"/>
      <c r="E55" s="790">
        <v>20</v>
      </c>
      <c r="F55" s="790"/>
      <c r="G55" s="790"/>
      <c r="H55" s="790"/>
      <c r="I55" s="790"/>
      <c r="J55" s="790"/>
      <c r="K55" s="794">
        <f t="shared" si="4"/>
        <v>20</v>
      </c>
      <c r="L55" s="402" t="s">
        <v>628</v>
      </c>
      <c r="M55" s="406"/>
      <c r="N55" s="402"/>
      <c r="O55" s="402"/>
      <c r="P55" s="389"/>
    </row>
    <row r="56" spans="1:17" ht="409.5">
      <c r="A56" s="888"/>
      <c r="B56" s="390" t="s">
        <v>786</v>
      </c>
      <c r="C56" s="791">
        <v>194</v>
      </c>
      <c r="D56" s="790"/>
      <c r="E56" s="790"/>
      <c r="F56" s="790"/>
      <c r="G56" s="790"/>
      <c r="H56" s="790"/>
      <c r="I56" s="790"/>
      <c r="J56" s="799">
        <v>546.66312000000005</v>
      </c>
      <c r="K56" s="794">
        <f t="shared" si="4"/>
        <v>546.66312000000005</v>
      </c>
      <c r="L56" s="389" t="s">
        <v>1172</v>
      </c>
      <c r="M56" s="406"/>
      <c r="N56" s="402"/>
      <c r="O56" s="402"/>
      <c r="P56" s="389"/>
    </row>
    <row r="57" spans="1:17" ht="90.75" customHeight="1">
      <c r="A57" s="888"/>
      <c r="B57" s="390" t="s">
        <v>786</v>
      </c>
      <c r="C57" s="791"/>
      <c r="D57" s="790"/>
      <c r="E57" s="790"/>
      <c r="F57" s="790"/>
      <c r="G57" s="790">
        <v>50</v>
      </c>
      <c r="H57" s="790"/>
      <c r="I57" s="790"/>
      <c r="J57" s="799"/>
      <c r="K57" s="794">
        <f t="shared" si="4"/>
        <v>50</v>
      </c>
      <c r="L57" s="389" t="s">
        <v>1445</v>
      </c>
      <c r="M57" s="406"/>
      <c r="N57" s="402"/>
      <c r="O57" s="402"/>
      <c r="P57" s="389"/>
    </row>
    <row r="58" spans="1:17" ht="409.5">
      <c r="A58" s="888"/>
      <c r="B58" s="390" t="s">
        <v>786</v>
      </c>
      <c r="C58" s="791">
        <v>194</v>
      </c>
      <c r="D58" s="790"/>
      <c r="E58" s="790">
        <v>60</v>
      </c>
      <c r="F58" s="790">
        <v>0</v>
      </c>
      <c r="G58" s="790">
        <v>2320.1999999999998</v>
      </c>
      <c r="H58" s="790">
        <v>818.4</v>
      </c>
      <c r="I58" s="790">
        <v>0</v>
      </c>
      <c r="J58" s="790">
        <v>0</v>
      </c>
      <c r="K58" s="794">
        <f t="shared" si="4"/>
        <v>3198.6</v>
      </c>
      <c r="L58" s="414" t="s">
        <v>1168</v>
      </c>
      <c r="M58" s="406"/>
      <c r="N58" s="402"/>
      <c r="O58" s="402"/>
      <c r="P58" s="389"/>
    </row>
    <row r="59" spans="1:17" ht="182.25">
      <c r="A59" s="888"/>
      <c r="B59" s="436" t="s">
        <v>308</v>
      </c>
      <c r="C59" s="801">
        <v>195</v>
      </c>
      <c r="D59" s="801"/>
      <c r="E59" s="801"/>
      <c r="F59" s="801"/>
      <c r="G59" s="801"/>
      <c r="H59" s="801"/>
      <c r="I59" s="801">
        <v>83.58</v>
      </c>
      <c r="J59" s="801"/>
      <c r="K59" s="794">
        <f t="shared" si="4"/>
        <v>83.58</v>
      </c>
      <c r="L59" s="389" t="s">
        <v>1312</v>
      </c>
      <c r="M59" s="406"/>
      <c r="N59" s="402"/>
      <c r="O59" s="402"/>
      <c r="P59" s="389"/>
    </row>
    <row r="60" spans="1:17" ht="201.75" customHeight="1">
      <c r="A60" s="888"/>
      <c r="B60" s="389" t="s">
        <v>786</v>
      </c>
      <c r="C60" s="790">
        <v>194</v>
      </c>
      <c r="D60" s="790">
        <f>6+15.2+29.1+17.64</f>
        <v>67.94</v>
      </c>
      <c r="E60" s="790"/>
      <c r="F60" s="790"/>
      <c r="G60" s="790"/>
      <c r="H60" s="790">
        <f>11.4+1.82</f>
        <v>13.22</v>
      </c>
      <c r="I60" s="790"/>
      <c r="J60" s="790"/>
      <c r="K60" s="794">
        <f t="shared" si="4"/>
        <v>81.16</v>
      </c>
      <c r="L60" s="414" t="s">
        <v>817</v>
      </c>
      <c r="M60" s="406"/>
      <c r="N60" s="402"/>
      <c r="O60" s="402"/>
      <c r="P60" s="389"/>
      <c r="Q60" s="414"/>
    </row>
    <row r="61" spans="1:17" ht="60.75">
      <c r="A61" s="888"/>
      <c r="B61" s="390" t="s">
        <v>875</v>
      </c>
      <c r="C61" s="791"/>
      <c r="D61" s="790"/>
      <c r="E61" s="791"/>
      <c r="F61" s="791"/>
      <c r="G61" s="802">
        <v>456</v>
      </c>
      <c r="H61" s="791"/>
      <c r="I61" s="791"/>
      <c r="J61" s="791"/>
      <c r="K61" s="794">
        <f t="shared" si="4"/>
        <v>456</v>
      </c>
      <c r="L61" s="435" t="s">
        <v>876</v>
      </c>
      <c r="M61" s="406"/>
      <c r="N61" s="402"/>
      <c r="O61" s="402"/>
      <c r="P61" s="389"/>
    </row>
    <row r="62" spans="1:17" ht="24.75" customHeight="1">
      <c r="A62" s="888"/>
      <c r="B62" s="389"/>
      <c r="C62" s="790"/>
      <c r="D62" s="790"/>
      <c r="E62" s="790"/>
      <c r="F62" s="790"/>
      <c r="G62" s="790"/>
      <c r="H62" s="790"/>
      <c r="I62" s="790"/>
      <c r="J62" s="790"/>
      <c r="K62" s="794"/>
      <c r="L62" s="402"/>
      <c r="M62" s="406"/>
      <c r="N62" s="402"/>
      <c r="O62" s="402"/>
      <c r="P62" s="389"/>
    </row>
    <row r="63" spans="1:17" s="410" customFormat="1" ht="31.5" customHeight="1">
      <c r="A63" s="888"/>
      <c r="B63" s="887" t="s">
        <v>331</v>
      </c>
      <c r="C63" s="887"/>
      <c r="D63" s="887"/>
      <c r="E63" s="887"/>
      <c r="F63" s="887"/>
      <c r="G63" s="887"/>
      <c r="H63" s="887"/>
      <c r="I63" s="887"/>
      <c r="J63" s="887"/>
      <c r="K63" s="795">
        <f>SUM(K52:K62)</f>
        <v>6917.7071199999991</v>
      </c>
      <c r="L63" s="407"/>
      <c r="M63" s="408">
        <f>SUM(M52:M62)</f>
        <v>0</v>
      </c>
      <c r="N63" s="407"/>
      <c r="O63" s="407">
        <f>SUM(O52:O62)</f>
        <v>0</v>
      </c>
      <c r="P63" s="409"/>
    </row>
    <row r="64" spans="1:17" ht="39.75" customHeight="1">
      <c r="A64" s="883" t="s">
        <v>256</v>
      </c>
      <c r="B64" s="883"/>
      <c r="C64" s="883"/>
      <c r="D64" s="883"/>
      <c r="E64" s="883"/>
      <c r="F64" s="883"/>
      <c r="G64" s="883"/>
      <c r="H64" s="883"/>
      <c r="I64" s="883"/>
      <c r="J64" s="883"/>
      <c r="K64" s="803">
        <f>K24+K38+K50+K63</f>
        <v>9765.9410199999984</v>
      </c>
      <c r="L64" s="438"/>
      <c r="M64" s="439">
        <f>M11+M24+M38+M50+M63</f>
        <v>0</v>
      </c>
      <c r="N64" s="440"/>
      <c r="O64" s="437">
        <f>O11+O24+O38+O50+O63</f>
        <v>0</v>
      </c>
      <c r="P64" s="441"/>
    </row>
  </sheetData>
  <autoFilter ref="A3:N3" xr:uid="{00000000-0009-0000-0000-000001000000}"/>
  <mergeCells count="15">
    <mergeCell ref="A64:J64"/>
    <mergeCell ref="A1:P1"/>
    <mergeCell ref="A2:E2"/>
    <mergeCell ref="B11:J11"/>
    <mergeCell ref="B24:J24"/>
    <mergeCell ref="B38:J38"/>
    <mergeCell ref="B50:J50"/>
    <mergeCell ref="B63:J63"/>
    <mergeCell ref="B4:L4"/>
    <mergeCell ref="B12:L12"/>
    <mergeCell ref="B25:L25"/>
    <mergeCell ref="B39:L39"/>
    <mergeCell ref="B51:L51"/>
    <mergeCell ref="A4:A11"/>
    <mergeCell ref="A12:A63"/>
  </mergeCells>
  <pageMargins left="1.51" right="0.196850393700787" top="0.43" bottom="0.196850393700787" header="0.31496062992126" footer="0.118110236220472"/>
  <pageSetup paperSize="5" scale="52"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79998168889431442"/>
  </sheetPr>
  <dimension ref="A1:XFD169"/>
  <sheetViews>
    <sheetView zoomScale="80" zoomScaleNormal="80" workbookViewId="0">
      <pane xSplit="2" ySplit="2" topLeftCell="F162" activePane="bottomRight" state="frozen"/>
      <selection pane="topRight" activeCell="C1" sqref="C1"/>
      <selection pane="bottomLeft" activeCell="A3" sqref="A3"/>
      <selection pane="bottomRight" activeCell="N131" sqref="N131"/>
    </sheetView>
  </sheetViews>
  <sheetFormatPr defaultRowHeight="26.25" customHeight="1"/>
  <cols>
    <col min="1" max="1" width="9" style="534"/>
    <col min="2" max="2" width="20.25" style="534" customWidth="1"/>
    <col min="3" max="3" width="10.375" style="591" customWidth="1"/>
    <col min="4" max="4" width="31" style="592" customWidth="1"/>
    <col min="5" max="5" width="22.375" style="534" customWidth="1"/>
    <col min="6" max="6" width="13.25" style="534" customWidth="1"/>
    <col min="7" max="7" width="12" style="591" customWidth="1"/>
    <col min="8" max="8" width="9.625" style="534" customWidth="1"/>
    <col min="9" max="9" width="13.25" style="534" customWidth="1"/>
    <col min="10" max="10" width="10.625" style="534" customWidth="1"/>
    <col min="11" max="11" width="15.125" style="534" customWidth="1"/>
    <col min="12" max="12" width="13.625" style="505" customWidth="1"/>
    <col min="13" max="13" width="14.25" style="611" customWidth="1"/>
    <col min="14" max="14" width="80.375" style="534" customWidth="1"/>
    <col min="15" max="15" width="21" style="534" hidden="1" customWidth="1"/>
    <col min="16" max="16" width="69.375" style="534" hidden="1" customWidth="1"/>
    <col min="17" max="17" width="23.375" style="534" hidden="1" customWidth="1"/>
    <col min="18" max="18" width="51.375" style="534" hidden="1" customWidth="1"/>
    <col min="19" max="16384" width="9" style="534"/>
  </cols>
  <sheetData>
    <row r="1" spans="1:18" s="575" customFormat="1" ht="26.25" customHeight="1">
      <c r="A1" s="891" t="s">
        <v>283</v>
      </c>
      <c r="B1" s="892"/>
      <c r="C1" s="892"/>
      <c r="D1" s="892"/>
      <c r="E1" s="892"/>
      <c r="F1" s="892"/>
      <c r="G1" s="892"/>
      <c r="H1" s="892"/>
      <c r="I1" s="892"/>
      <c r="J1" s="892"/>
      <c r="K1" s="892"/>
      <c r="L1" s="892"/>
      <c r="M1" s="892"/>
      <c r="N1" s="892"/>
      <c r="O1" s="573"/>
      <c r="P1" s="573"/>
      <c r="Q1" s="573"/>
      <c r="R1" s="574"/>
    </row>
    <row r="2" spans="1:18" s="579" customFormat="1" ht="26.25" customHeight="1">
      <c r="A2" s="893" t="s">
        <v>320</v>
      </c>
      <c r="B2" s="894"/>
      <c r="C2" s="894"/>
      <c r="D2" s="895"/>
      <c r="E2" s="576"/>
      <c r="F2" s="576"/>
      <c r="G2" s="577"/>
      <c r="H2" s="576"/>
      <c r="I2" s="576"/>
      <c r="J2" s="576"/>
      <c r="K2" s="576"/>
      <c r="L2" s="576"/>
      <c r="M2" s="578"/>
      <c r="N2" s="576"/>
      <c r="O2" s="576"/>
      <c r="P2" s="576"/>
      <c r="R2" s="580" t="s">
        <v>241</v>
      </c>
    </row>
    <row r="3" spans="1:18" s="587" customFormat="1" ht="51.75" customHeight="1">
      <c r="A3" s="581" t="s">
        <v>274</v>
      </c>
      <c r="B3" s="581" t="s">
        <v>266</v>
      </c>
      <c r="C3" s="581" t="s">
        <v>317</v>
      </c>
      <c r="D3" s="582" t="s">
        <v>318</v>
      </c>
      <c r="E3" s="581" t="s">
        <v>260</v>
      </c>
      <c r="F3" s="581" t="s">
        <v>319</v>
      </c>
      <c r="G3" s="581" t="s">
        <v>261</v>
      </c>
      <c r="H3" s="581" t="s">
        <v>262</v>
      </c>
      <c r="I3" s="581" t="s">
        <v>263</v>
      </c>
      <c r="J3" s="583" t="s">
        <v>264</v>
      </c>
      <c r="K3" s="583" t="s">
        <v>282</v>
      </c>
      <c r="L3" s="583" t="s">
        <v>265</v>
      </c>
      <c r="M3" s="584" t="s">
        <v>248</v>
      </c>
      <c r="N3" s="820" t="s">
        <v>249</v>
      </c>
      <c r="O3" s="581" t="s">
        <v>323</v>
      </c>
      <c r="P3" s="585" t="s">
        <v>292</v>
      </c>
      <c r="Q3" s="586" t="s">
        <v>300</v>
      </c>
      <c r="R3" s="585" t="s">
        <v>292</v>
      </c>
    </row>
    <row r="4" spans="1:18" s="588" customFormat="1" ht="26.25" customHeight="1">
      <c r="A4" s="896" t="s">
        <v>332</v>
      </c>
      <c r="B4" s="897"/>
      <c r="C4" s="897"/>
      <c r="D4" s="897"/>
      <c r="E4" s="897"/>
      <c r="F4" s="897"/>
      <c r="G4" s="897"/>
      <c r="H4" s="897"/>
      <c r="I4" s="897"/>
      <c r="J4" s="897"/>
      <c r="K4" s="897"/>
      <c r="L4" s="897"/>
      <c r="M4" s="897"/>
      <c r="N4" s="897"/>
      <c r="O4" s="897"/>
      <c r="P4" s="897"/>
      <c r="Q4" s="897"/>
      <c r="R4" s="898"/>
    </row>
    <row r="5" spans="1:18" s="612" customFormat="1" ht="77.25" customHeight="1">
      <c r="A5" s="652">
        <v>201</v>
      </c>
      <c r="B5" s="653" t="s">
        <v>159</v>
      </c>
      <c r="C5" s="652">
        <v>150</v>
      </c>
      <c r="D5" s="654" t="s">
        <v>382</v>
      </c>
      <c r="E5" s="654" t="s">
        <v>600</v>
      </c>
      <c r="F5" s="654" t="s">
        <v>389</v>
      </c>
      <c r="G5" s="652">
        <v>35</v>
      </c>
      <c r="H5" s="652">
        <v>30</v>
      </c>
      <c r="I5" s="655" t="s">
        <v>830</v>
      </c>
      <c r="J5" s="656">
        <v>5</v>
      </c>
      <c r="K5" s="657" t="s">
        <v>387</v>
      </c>
      <c r="L5" s="656" t="s">
        <v>831</v>
      </c>
      <c r="M5" s="658">
        <v>131.25</v>
      </c>
      <c r="N5" s="821" t="s">
        <v>1449</v>
      </c>
      <c r="O5" s="634"/>
      <c r="P5" s="635"/>
      <c r="Q5" s="636"/>
      <c r="R5" s="635"/>
    </row>
    <row r="6" spans="1:18" s="589" customFormat="1" ht="57">
      <c r="A6" s="652">
        <v>201</v>
      </c>
      <c r="B6" s="653" t="s">
        <v>159</v>
      </c>
      <c r="C6" s="652">
        <v>150</v>
      </c>
      <c r="D6" s="654" t="s">
        <v>382</v>
      </c>
      <c r="E6" s="654" t="s">
        <v>600</v>
      </c>
      <c r="F6" s="654" t="s">
        <v>389</v>
      </c>
      <c r="G6" s="652">
        <v>35</v>
      </c>
      <c r="H6" s="652">
        <v>30</v>
      </c>
      <c r="I6" s="655" t="s">
        <v>830</v>
      </c>
      <c r="J6" s="656">
        <v>5</v>
      </c>
      <c r="K6" s="659" t="s">
        <v>387</v>
      </c>
      <c r="L6" s="656" t="s">
        <v>831</v>
      </c>
      <c r="M6" s="658">
        <v>131.25</v>
      </c>
      <c r="N6" s="821" t="s">
        <v>1450</v>
      </c>
      <c r="O6" s="634"/>
      <c r="P6" s="635"/>
      <c r="Q6" s="636"/>
      <c r="R6" s="635"/>
    </row>
    <row r="7" spans="1:18" s="589" customFormat="1" ht="42.75">
      <c r="A7" s="660">
        <v>201</v>
      </c>
      <c r="B7" s="660" t="s">
        <v>1380</v>
      </c>
      <c r="C7" s="661">
        <v>150</v>
      </c>
      <c r="D7" s="660" t="s">
        <v>382</v>
      </c>
      <c r="E7" s="660" t="s">
        <v>600</v>
      </c>
      <c r="F7" s="660" t="s">
        <v>389</v>
      </c>
      <c r="G7" s="660">
        <v>4</v>
      </c>
      <c r="H7" s="660">
        <v>40</v>
      </c>
      <c r="I7" s="660" t="s">
        <v>493</v>
      </c>
      <c r="J7" s="660">
        <v>5</v>
      </c>
      <c r="K7" s="662" t="s">
        <v>387</v>
      </c>
      <c r="L7" s="662" t="s">
        <v>405</v>
      </c>
      <c r="M7" s="663">
        <v>30</v>
      </c>
      <c r="N7" s="665" t="s">
        <v>1452</v>
      </c>
      <c r="O7" s="646"/>
      <c r="P7" s="647"/>
      <c r="Q7" s="646"/>
      <c r="R7" s="647"/>
    </row>
    <row r="8" spans="1:18" s="589" customFormat="1" ht="57">
      <c r="A8" s="664">
        <v>201</v>
      </c>
      <c r="B8" s="638" t="s">
        <v>1068</v>
      </c>
      <c r="C8" s="643">
        <v>130</v>
      </c>
      <c r="D8" s="637" t="s">
        <v>1069</v>
      </c>
      <c r="E8" s="643" t="s">
        <v>492</v>
      </c>
      <c r="F8" s="643" t="s">
        <v>481</v>
      </c>
      <c r="G8" s="643">
        <v>18</v>
      </c>
      <c r="H8" s="643">
        <v>32</v>
      </c>
      <c r="I8" s="641" t="s">
        <v>494</v>
      </c>
      <c r="J8" s="641" t="s">
        <v>1070</v>
      </c>
      <c r="K8" s="642" t="s">
        <v>387</v>
      </c>
      <c r="L8" s="642" t="s">
        <v>1071</v>
      </c>
      <c r="M8" s="643">
        <v>209.58699999999999</v>
      </c>
      <c r="N8" s="665" t="s">
        <v>1381</v>
      </c>
      <c r="O8" s="644"/>
      <c r="P8" s="635"/>
      <c r="Q8" s="636"/>
      <c r="R8" s="635"/>
    </row>
    <row r="9" spans="1:18" s="589" customFormat="1" ht="57">
      <c r="A9" s="637">
        <v>201</v>
      </c>
      <c r="B9" s="638" t="s">
        <v>1068</v>
      </c>
      <c r="C9" s="637">
        <v>159</v>
      </c>
      <c r="D9" s="639" t="s">
        <v>1072</v>
      </c>
      <c r="E9" s="640" t="s">
        <v>1073</v>
      </c>
      <c r="F9" s="637" t="s">
        <v>389</v>
      </c>
      <c r="G9" s="637">
        <v>10</v>
      </c>
      <c r="H9" s="637">
        <v>30</v>
      </c>
      <c r="I9" s="641" t="s">
        <v>1074</v>
      </c>
      <c r="J9" s="640" t="s">
        <v>1319</v>
      </c>
      <c r="K9" s="640" t="s">
        <v>387</v>
      </c>
      <c r="L9" s="642" t="s">
        <v>599</v>
      </c>
      <c r="M9" s="643">
        <v>138.12</v>
      </c>
      <c r="N9" s="822" t="s">
        <v>1320</v>
      </c>
      <c r="O9" s="644"/>
      <c r="P9" s="635"/>
      <c r="Q9" s="636"/>
      <c r="R9" s="635"/>
    </row>
    <row r="10" spans="1:18" s="589" customFormat="1" ht="57">
      <c r="A10" s="643">
        <v>201</v>
      </c>
      <c r="B10" s="638" t="s">
        <v>1068</v>
      </c>
      <c r="C10" s="643">
        <v>159</v>
      </c>
      <c r="D10" s="639" t="s">
        <v>1069</v>
      </c>
      <c r="E10" s="643" t="s">
        <v>1075</v>
      </c>
      <c r="F10" s="643" t="s">
        <v>389</v>
      </c>
      <c r="G10" s="643">
        <v>50</v>
      </c>
      <c r="H10" s="643">
        <v>32</v>
      </c>
      <c r="I10" s="641" t="s">
        <v>494</v>
      </c>
      <c r="J10" s="641" t="s">
        <v>1070</v>
      </c>
      <c r="K10" s="642" t="s">
        <v>387</v>
      </c>
      <c r="L10" s="642" t="s">
        <v>740</v>
      </c>
      <c r="M10" s="643">
        <v>582.19000000000005</v>
      </c>
      <c r="N10" s="665" t="s">
        <v>1382</v>
      </c>
      <c r="O10" s="644"/>
      <c r="P10" s="635"/>
      <c r="Q10" s="636"/>
      <c r="R10" s="635"/>
    </row>
    <row r="11" spans="1:18" s="590" customFormat="1" ht="33">
      <c r="A11" s="666">
        <v>201</v>
      </c>
      <c r="B11" s="667"/>
      <c r="C11" s="668" t="s">
        <v>1076</v>
      </c>
      <c r="D11" s="669" t="s">
        <v>1077</v>
      </c>
      <c r="E11" s="668" t="s">
        <v>633</v>
      </c>
      <c r="F11" s="668" t="s">
        <v>408</v>
      </c>
      <c r="G11" s="670">
        <v>35</v>
      </c>
      <c r="H11" s="666">
        <v>25</v>
      </c>
      <c r="I11" s="668" t="s">
        <v>830</v>
      </c>
      <c r="J11" s="671">
        <v>6</v>
      </c>
      <c r="K11" s="671" t="s">
        <v>387</v>
      </c>
      <c r="L11" s="672" t="s">
        <v>1078</v>
      </c>
      <c r="M11" s="673">
        <v>81.724999999999994</v>
      </c>
      <c r="N11" s="823" t="s">
        <v>1453</v>
      </c>
      <c r="O11" s="644"/>
      <c r="P11" s="635"/>
      <c r="Q11" s="636"/>
      <c r="R11" s="635"/>
    </row>
    <row r="12" spans="1:18" s="591" customFormat="1" ht="33">
      <c r="A12" s="666">
        <v>201</v>
      </c>
      <c r="B12" s="669"/>
      <c r="C12" s="668" t="s">
        <v>1076</v>
      </c>
      <c r="D12" s="669" t="s">
        <v>1079</v>
      </c>
      <c r="E12" s="668" t="s">
        <v>473</v>
      </c>
      <c r="F12" s="668" t="s">
        <v>408</v>
      </c>
      <c r="G12" s="670">
        <v>60</v>
      </c>
      <c r="H12" s="666">
        <v>30</v>
      </c>
      <c r="I12" s="668" t="s">
        <v>830</v>
      </c>
      <c r="J12" s="671">
        <v>10</v>
      </c>
      <c r="K12" s="671" t="s">
        <v>387</v>
      </c>
      <c r="L12" s="672" t="s">
        <v>1078</v>
      </c>
      <c r="M12" s="673">
        <v>255.6</v>
      </c>
      <c r="N12" s="823" t="s">
        <v>1454</v>
      </c>
      <c r="O12" s="644"/>
      <c r="P12" s="635"/>
      <c r="Q12" s="636"/>
      <c r="R12" s="635"/>
    </row>
    <row r="13" spans="1:18" s="591" customFormat="1" ht="33">
      <c r="A13" s="666">
        <v>201</v>
      </c>
      <c r="B13" s="669"/>
      <c r="C13" s="668" t="s">
        <v>1076</v>
      </c>
      <c r="D13" s="669" t="s">
        <v>1080</v>
      </c>
      <c r="E13" s="668" t="s">
        <v>454</v>
      </c>
      <c r="F13" s="668" t="s">
        <v>408</v>
      </c>
      <c r="G13" s="670">
        <v>175</v>
      </c>
      <c r="H13" s="666">
        <v>30</v>
      </c>
      <c r="I13" s="668" t="s">
        <v>830</v>
      </c>
      <c r="J13" s="671">
        <v>10</v>
      </c>
      <c r="K13" s="671" t="s">
        <v>387</v>
      </c>
      <c r="L13" s="672" t="s">
        <v>1078</v>
      </c>
      <c r="M13" s="673">
        <v>745.5</v>
      </c>
      <c r="N13" s="823" t="s">
        <v>1455</v>
      </c>
      <c r="O13" s="644"/>
      <c r="P13" s="635"/>
      <c r="Q13" s="636"/>
      <c r="R13" s="635"/>
    </row>
    <row r="14" spans="1:18" s="592" customFormat="1" ht="26.25" customHeight="1">
      <c r="A14" s="666">
        <v>201</v>
      </c>
      <c r="B14" s="674"/>
      <c r="C14" s="644" t="s">
        <v>1076</v>
      </c>
      <c r="D14" s="674" t="s">
        <v>872</v>
      </c>
      <c r="E14" s="644" t="s">
        <v>1383</v>
      </c>
      <c r="F14" s="668" t="s">
        <v>408</v>
      </c>
      <c r="G14" s="675">
        <v>81</v>
      </c>
      <c r="H14" s="676" t="s">
        <v>1384</v>
      </c>
      <c r="I14" s="668" t="s">
        <v>482</v>
      </c>
      <c r="J14" s="677"/>
      <c r="K14" s="671" t="s">
        <v>404</v>
      </c>
      <c r="L14" s="671" t="s">
        <v>1385</v>
      </c>
      <c r="M14" s="673">
        <v>1000</v>
      </c>
      <c r="N14" s="674" t="s">
        <v>1386</v>
      </c>
      <c r="O14" s="644"/>
      <c r="P14" s="635"/>
      <c r="Q14" s="636"/>
      <c r="R14" s="635"/>
    </row>
    <row r="15" spans="1:18" s="776" customFormat="1" ht="26.25" customHeight="1">
      <c r="A15" s="899" t="s">
        <v>333</v>
      </c>
      <c r="B15" s="899"/>
      <c r="C15" s="899"/>
      <c r="D15" s="899"/>
      <c r="E15" s="899"/>
      <c r="F15" s="899"/>
      <c r="G15" s="899"/>
      <c r="H15" s="899"/>
      <c r="I15" s="899"/>
      <c r="J15" s="899"/>
      <c r="K15" s="899"/>
      <c r="L15" s="899"/>
      <c r="M15" s="899"/>
      <c r="N15" s="899"/>
      <c r="O15" s="899"/>
      <c r="P15" s="899"/>
      <c r="Q15" s="899"/>
      <c r="R15" s="899"/>
    </row>
    <row r="16" spans="1:18" s="590" customFormat="1" ht="26.25" customHeight="1">
      <c r="A16" s="900" t="s">
        <v>255</v>
      </c>
      <c r="B16" s="900"/>
      <c r="C16" s="900"/>
      <c r="D16" s="900"/>
      <c r="E16" s="900"/>
      <c r="F16" s="900"/>
      <c r="G16" s="900"/>
      <c r="H16" s="900"/>
      <c r="I16" s="900"/>
      <c r="J16" s="900"/>
      <c r="K16" s="900"/>
      <c r="L16" s="900"/>
      <c r="M16" s="900"/>
      <c r="N16" s="900"/>
      <c r="O16" s="900"/>
      <c r="P16" s="900"/>
      <c r="Q16" s="900"/>
      <c r="R16" s="900"/>
    </row>
    <row r="17" spans="1:18" s="591" customFormat="1" ht="26.25" customHeight="1">
      <c r="A17" s="678">
        <v>201</v>
      </c>
      <c r="B17" s="679" t="s">
        <v>7</v>
      </c>
      <c r="C17" s="680">
        <v>9</v>
      </c>
      <c r="D17" s="679" t="s">
        <v>395</v>
      </c>
      <c r="E17" s="678" t="s">
        <v>396</v>
      </c>
      <c r="F17" s="679" t="s">
        <v>389</v>
      </c>
      <c r="G17" s="680">
        <v>38</v>
      </c>
      <c r="H17" s="680">
        <v>40</v>
      </c>
      <c r="I17" s="680" t="s">
        <v>386</v>
      </c>
      <c r="J17" s="679">
        <v>1</v>
      </c>
      <c r="K17" s="679" t="s">
        <v>387</v>
      </c>
      <c r="L17" s="679" t="s">
        <v>388</v>
      </c>
      <c r="M17" s="681">
        <v>18.696000000000002</v>
      </c>
      <c r="N17" s="682" t="s">
        <v>1387</v>
      </c>
      <c r="O17" s="646"/>
      <c r="P17" s="646"/>
      <c r="Q17" s="646"/>
      <c r="R17" s="646"/>
    </row>
    <row r="18" spans="1:18" s="591" customFormat="1" ht="26.25" customHeight="1">
      <c r="A18" s="678">
        <v>201</v>
      </c>
      <c r="B18" s="679" t="s">
        <v>7</v>
      </c>
      <c r="C18" s="675">
        <v>10</v>
      </c>
      <c r="D18" s="669" t="s">
        <v>630</v>
      </c>
      <c r="E18" s="668" t="s">
        <v>631</v>
      </c>
      <c r="F18" s="669" t="s">
        <v>389</v>
      </c>
      <c r="G18" s="683">
        <v>1</v>
      </c>
      <c r="H18" s="675">
        <v>10</v>
      </c>
      <c r="I18" s="676">
        <v>2</v>
      </c>
      <c r="J18" s="671">
        <v>3</v>
      </c>
      <c r="K18" s="671" t="s">
        <v>404</v>
      </c>
      <c r="L18" s="671" t="s">
        <v>405</v>
      </c>
      <c r="M18" s="681">
        <v>0.75</v>
      </c>
      <c r="N18" s="823" t="s">
        <v>1388</v>
      </c>
      <c r="O18" s="646"/>
      <c r="P18" s="646"/>
      <c r="Q18" s="646"/>
      <c r="R18" s="646"/>
    </row>
    <row r="19" spans="1:18" s="591" customFormat="1" ht="26.25" customHeight="1">
      <c r="A19" s="678">
        <v>201</v>
      </c>
      <c r="B19" s="679" t="s">
        <v>7</v>
      </c>
      <c r="C19" s="675">
        <v>10</v>
      </c>
      <c r="D19" s="669" t="s">
        <v>632</v>
      </c>
      <c r="E19" s="668" t="s">
        <v>633</v>
      </c>
      <c r="F19" s="669" t="s">
        <v>389</v>
      </c>
      <c r="G19" s="683">
        <v>16</v>
      </c>
      <c r="H19" s="675">
        <v>3</v>
      </c>
      <c r="I19" s="676" t="s">
        <v>478</v>
      </c>
      <c r="J19" s="671">
        <v>12</v>
      </c>
      <c r="K19" s="671" t="s">
        <v>404</v>
      </c>
      <c r="L19" s="671" t="s">
        <v>391</v>
      </c>
      <c r="M19" s="681">
        <v>18.143999999999998</v>
      </c>
      <c r="N19" s="823" t="s">
        <v>1389</v>
      </c>
      <c r="O19" s="646"/>
      <c r="P19" s="646"/>
      <c r="Q19" s="646"/>
      <c r="R19" s="646"/>
    </row>
    <row r="20" spans="1:18" s="591" customFormat="1" ht="26.25" customHeight="1">
      <c r="A20" s="678">
        <v>201</v>
      </c>
      <c r="B20" s="679" t="s">
        <v>7</v>
      </c>
      <c r="C20" s="675">
        <v>10</v>
      </c>
      <c r="D20" s="669" t="s">
        <v>634</v>
      </c>
      <c r="E20" s="668" t="s">
        <v>633</v>
      </c>
      <c r="F20" s="669" t="s">
        <v>389</v>
      </c>
      <c r="G20" s="683">
        <v>16</v>
      </c>
      <c r="H20" s="675">
        <v>5</v>
      </c>
      <c r="I20" s="676" t="s">
        <v>478</v>
      </c>
      <c r="J20" s="671">
        <v>3</v>
      </c>
      <c r="K20" s="671" t="s">
        <v>404</v>
      </c>
      <c r="L20" s="671" t="s">
        <v>391</v>
      </c>
      <c r="M20" s="681">
        <v>5.8159999999999998</v>
      </c>
      <c r="N20" s="823" t="s">
        <v>886</v>
      </c>
      <c r="O20" s="646"/>
      <c r="P20" s="646"/>
      <c r="Q20" s="646"/>
      <c r="R20" s="646"/>
    </row>
    <row r="21" spans="1:18" s="591" customFormat="1" ht="26.25" customHeight="1">
      <c r="A21" s="678">
        <v>201</v>
      </c>
      <c r="B21" s="679" t="s">
        <v>7</v>
      </c>
      <c r="C21" s="675">
        <v>12</v>
      </c>
      <c r="D21" s="669" t="s">
        <v>635</v>
      </c>
      <c r="E21" s="668" t="s">
        <v>1174</v>
      </c>
      <c r="F21" s="669" t="s">
        <v>389</v>
      </c>
      <c r="G21" s="683">
        <v>1</v>
      </c>
      <c r="H21" s="675">
        <v>50</v>
      </c>
      <c r="I21" s="676">
        <v>1</v>
      </c>
      <c r="J21" s="671">
        <v>3</v>
      </c>
      <c r="K21" s="671" t="s">
        <v>404</v>
      </c>
      <c r="L21" s="671" t="s">
        <v>405</v>
      </c>
      <c r="M21" s="681">
        <v>2</v>
      </c>
      <c r="N21" s="823" t="s">
        <v>887</v>
      </c>
      <c r="O21" s="646"/>
      <c r="P21" s="646"/>
      <c r="Q21" s="646"/>
      <c r="R21" s="646"/>
    </row>
    <row r="22" spans="1:18" s="591" customFormat="1" ht="26.25" customHeight="1">
      <c r="A22" s="678">
        <v>201</v>
      </c>
      <c r="B22" s="679" t="s">
        <v>7</v>
      </c>
      <c r="C22" s="675">
        <v>12</v>
      </c>
      <c r="D22" s="669" t="s">
        <v>636</v>
      </c>
      <c r="E22" s="668" t="s">
        <v>473</v>
      </c>
      <c r="F22" s="669" t="s">
        <v>389</v>
      </c>
      <c r="G22" s="684">
        <v>50</v>
      </c>
      <c r="H22" s="675">
        <v>6</v>
      </c>
      <c r="I22" s="676" t="s">
        <v>478</v>
      </c>
      <c r="J22" s="671">
        <v>21</v>
      </c>
      <c r="K22" s="671" t="s">
        <v>404</v>
      </c>
      <c r="L22" s="671" t="s">
        <v>388</v>
      </c>
      <c r="M22" s="681">
        <v>93.15</v>
      </c>
      <c r="N22" s="823" t="s">
        <v>1390</v>
      </c>
      <c r="O22" s="646"/>
      <c r="P22" s="646"/>
      <c r="Q22" s="646"/>
      <c r="R22" s="646"/>
    </row>
    <row r="23" spans="1:18" s="591" customFormat="1" ht="26.25" customHeight="1">
      <c r="A23" s="678">
        <v>201</v>
      </c>
      <c r="B23" s="679" t="s">
        <v>7</v>
      </c>
      <c r="C23" s="675">
        <v>12</v>
      </c>
      <c r="D23" s="669" t="s">
        <v>637</v>
      </c>
      <c r="E23" s="668" t="s">
        <v>454</v>
      </c>
      <c r="F23" s="669" t="s">
        <v>389</v>
      </c>
      <c r="G23" s="684">
        <v>200</v>
      </c>
      <c r="H23" s="675">
        <v>6</v>
      </c>
      <c r="I23" s="676" t="s">
        <v>478</v>
      </c>
      <c r="J23" s="671">
        <v>21</v>
      </c>
      <c r="K23" s="671" t="s">
        <v>404</v>
      </c>
      <c r="L23" s="671" t="s">
        <v>388</v>
      </c>
      <c r="M23" s="681">
        <v>372.6</v>
      </c>
      <c r="N23" s="823" t="s">
        <v>1391</v>
      </c>
      <c r="O23" s="646"/>
      <c r="P23" s="646"/>
      <c r="Q23" s="646"/>
      <c r="R23" s="646"/>
    </row>
    <row r="24" spans="1:18" s="591" customFormat="1" ht="16.5">
      <c r="A24" s="678">
        <v>201</v>
      </c>
      <c r="B24" s="679" t="s">
        <v>7</v>
      </c>
      <c r="C24" s="675">
        <v>12</v>
      </c>
      <c r="D24" s="669" t="s">
        <v>638</v>
      </c>
      <c r="E24" s="668" t="s">
        <v>639</v>
      </c>
      <c r="F24" s="669" t="s">
        <v>389</v>
      </c>
      <c r="G24" s="684">
        <v>24</v>
      </c>
      <c r="H24" s="675">
        <v>6</v>
      </c>
      <c r="I24" s="676" t="s">
        <v>478</v>
      </c>
      <c r="J24" s="671">
        <v>21</v>
      </c>
      <c r="K24" s="671" t="s">
        <v>404</v>
      </c>
      <c r="L24" s="671" t="s">
        <v>640</v>
      </c>
      <c r="M24" s="681">
        <v>51.423999999999999</v>
      </c>
      <c r="N24" s="823" t="s">
        <v>888</v>
      </c>
      <c r="O24" s="646"/>
      <c r="P24" s="646"/>
      <c r="Q24" s="646"/>
      <c r="R24" s="646"/>
    </row>
    <row r="25" spans="1:18" s="591" customFormat="1" ht="16.5">
      <c r="A25" s="678">
        <v>201</v>
      </c>
      <c r="B25" s="679" t="s">
        <v>7</v>
      </c>
      <c r="C25" s="675">
        <v>12</v>
      </c>
      <c r="D25" s="669" t="s">
        <v>641</v>
      </c>
      <c r="E25" s="668" t="s">
        <v>639</v>
      </c>
      <c r="F25" s="669" t="s">
        <v>389</v>
      </c>
      <c r="G25" s="684">
        <v>30</v>
      </c>
      <c r="H25" s="675">
        <v>8</v>
      </c>
      <c r="I25" s="676" t="s">
        <v>478</v>
      </c>
      <c r="J25" s="671">
        <v>5</v>
      </c>
      <c r="K25" s="671" t="s">
        <v>404</v>
      </c>
      <c r="L25" s="671" t="s">
        <v>388</v>
      </c>
      <c r="M25" s="681">
        <v>15.84</v>
      </c>
      <c r="N25" s="823" t="s">
        <v>1392</v>
      </c>
      <c r="O25" s="646"/>
      <c r="P25" s="646"/>
      <c r="Q25" s="646"/>
      <c r="R25" s="646"/>
    </row>
    <row r="26" spans="1:18" s="591" customFormat="1" ht="33">
      <c r="A26" s="678">
        <v>201</v>
      </c>
      <c r="B26" s="679" t="s">
        <v>7</v>
      </c>
      <c r="C26" s="675">
        <v>12</v>
      </c>
      <c r="D26" s="646" t="s">
        <v>642</v>
      </c>
      <c r="E26" s="680" t="s">
        <v>643</v>
      </c>
      <c r="F26" s="679" t="s">
        <v>389</v>
      </c>
      <c r="G26" s="678">
        <v>1</v>
      </c>
      <c r="H26" s="680">
        <v>20</v>
      </c>
      <c r="I26" s="680">
        <v>1</v>
      </c>
      <c r="J26" s="679">
        <v>3</v>
      </c>
      <c r="K26" s="679" t="s">
        <v>404</v>
      </c>
      <c r="L26" s="679" t="s">
        <v>644</v>
      </c>
      <c r="M26" s="681">
        <v>4</v>
      </c>
      <c r="N26" s="646" t="s">
        <v>889</v>
      </c>
      <c r="O26" s="646"/>
      <c r="P26" s="646"/>
      <c r="Q26" s="646"/>
      <c r="R26" s="646"/>
    </row>
    <row r="27" spans="1:18" s="591" customFormat="1" ht="16.5">
      <c r="A27" s="678">
        <v>201</v>
      </c>
      <c r="B27" s="679" t="s">
        <v>7</v>
      </c>
      <c r="C27" s="675">
        <v>12</v>
      </c>
      <c r="D27" s="679" t="s">
        <v>645</v>
      </c>
      <c r="E27" s="678" t="s">
        <v>633</v>
      </c>
      <c r="F27" s="679" t="s">
        <v>389</v>
      </c>
      <c r="G27" s="678">
        <v>2</v>
      </c>
      <c r="H27" s="680">
        <v>4</v>
      </c>
      <c r="I27" s="680" t="s">
        <v>646</v>
      </c>
      <c r="J27" s="679">
        <v>180</v>
      </c>
      <c r="K27" s="679" t="s">
        <v>404</v>
      </c>
      <c r="L27" s="679" t="s">
        <v>647</v>
      </c>
      <c r="M27" s="681">
        <v>39.54</v>
      </c>
      <c r="N27" s="646" t="s">
        <v>648</v>
      </c>
      <c r="O27" s="646"/>
      <c r="P27" s="646"/>
      <c r="Q27" s="646"/>
      <c r="R27" s="646"/>
    </row>
    <row r="28" spans="1:18" s="591" customFormat="1" ht="33">
      <c r="A28" s="678">
        <v>201</v>
      </c>
      <c r="B28" s="679" t="s">
        <v>7</v>
      </c>
      <c r="C28" s="675">
        <v>12</v>
      </c>
      <c r="D28" s="679" t="s">
        <v>649</v>
      </c>
      <c r="E28" s="678" t="s">
        <v>633</v>
      </c>
      <c r="F28" s="679" t="s">
        <v>389</v>
      </c>
      <c r="G28" s="678">
        <v>4</v>
      </c>
      <c r="H28" s="680">
        <v>4</v>
      </c>
      <c r="I28" s="680" t="s">
        <v>646</v>
      </c>
      <c r="J28" s="679">
        <v>180</v>
      </c>
      <c r="K28" s="679" t="s">
        <v>404</v>
      </c>
      <c r="L28" s="679" t="s">
        <v>647</v>
      </c>
      <c r="M28" s="681">
        <v>81.84</v>
      </c>
      <c r="N28" s="646" t="s">
        <v>1081</v>
      </c>
      <c r="O28" s="646"/>
      <c r="P28" s="646"/>
      <c r="Q28" s="646"/>
      <c r="R28" s="646"/>
    </row>
    <row r="29" spans="1:18" s="591" customFormat="1" ht="16.5">
      <c r="A29" s="678">
        <v>201</v>
      </c>
      <c r="B29" s="679" t="s">
        <v>7</v>
      </c>
      <c r="C29" s="675">
        <v>12</v>
      </c>
      <c r="D29" s="679" t="s">
        <v>650</v>
      </c>
      <c r="E29" s="678" t="s">
        <v>633</v>
      </c>
      <c r="F29" s="679" t="s">
        <v>389</v>
      </c>
      <c r="G29" s="678">
        <v>4</v>
      </c>
      <c r="H29" s="680">
        <v>5</v>
      </c>
      <c r="I29" s="680" t="s">
        <v>407</v>
      </c>
      <c r="J29" s="679">
        <v>10</v>
      </c>
      <c r="K29" s="679" t="s">
        <v>404</v>
      </c>
      <c r="L29" s="679" t="s">
        <v>647</v>
      </c>
      <c r="M29" s="681">
        <v>7.6</v>
      </c>
      <c r="N29" s="646" t="s">
        <v>890</v>
      </c>
      <c r="O29" s="646"/>
      <c r="P29" s="646"/>
      <c r="Q29" s="646"/>
      <c r="R29" s="646"/>
    </row>
    <row r="30" spans="1:18" s="591" customFormat="1" ht="49.5">
      <c r="A30" s="678">
        <v>201</v>
      </c>
      <c r="B30" s="679" t="s">
        <v>7</v>
      </c>
      <c r="C30" s="675">
        <v>12</v>
      </c>
      <c r="D30" s="679" t="s">
        <v>651</v>
      </c>
      <c r="E30" s="678" t="s">
        <v>652</v>
      </c>
      <c r="F30" s="679" t="s">
        <v>389</v>
      </c>
      <c r="G30" s="678">
        <v>2</v>
      </c>
      <c r="H30" s="680">
        <v>2</v>
      </c>
      <c r="I30" s="680" t="s">
        <v>407</v>
      </c>
      <c r="J30" s="679">
        <v>12</v>
      </c>
      <c r="K30" s="679" t="s">
        <v>404</v>
      </c>
      <c r="L30" s="679" t="s">
        <v>647</v>
      </c>
      <c r="M30" s="681">
        <v>2</v>
      </c>
      <c r="N30" s="646" t="s">
        <v>1082</v>
      </c>
      <c r="O30" s="646"/>
      <c r="P30" s="646"/>
      <c r="Q30" s="646"/>
      <c r="R30" s="646"/>
    </row>
    <row r="31" spans="1:18" s="591" customFormat="1" ht="49.5">
      <c r="A31" s="678">
        <v>201</v>
      </c>
      <c r="B31" s="679" t="s">
        <v>7</v>
      </c>
      <c r="C31" s="685">
        <v>13</v>
      </c>
      <c r="D31" s="686" t="s">
        <v>392</v>
      </c>
      <c r="E31" s="661" t="s">
        <v>393</v>
      </c>
      <c r="F31" s="686" t="s">
        <v>389</v>
      </c>
      <c r="G31" s="661">
        <v>38</v>
      </c>
      <c r="H31" s="687">
        <v>40</v>
      </c>
      <c r="I31" s="687" t="s">
        <v>394</v>
      </c>
      <c r="J31" s="686">
        <v>1</v>
      </c>
      <c r="K31" s="686" t="s">
        <v>387</v>
      </c>
      <c r="L31" s="686" t="s">
        <v>388</v>
      </c>
      <c r="M31" s="681">
        <v>18.690000000000001</v>
      </c>
      <c r="N31" s="688" t="s">
        <v>861</v>
      </c>
      <c r="O31" s="646"/>
      <c r="P31" s="646"/>
      <c r="Q31" s="646"/>
      <c r="R31" s="646"/>
    </row>
    <row r="32" spans="1:18" s="591" customFormat="1" ht="49.5">
      <c r="A32" s="678">
        <v>201</v>
      </c>
      <c r="B32" s="679" t="s">
        <v>7</v>
      </c>
      <c r="C32" s="678">
        <v>17</v>
      </c>
      <c r="D32" s="678" t="s">
        <v>397</v>
      </c>
      <c r="E32" s="678" t="s">
        <v>390</v>
      </c>
      <c r="F32" s="679" t="s">
        <v>389</v>
      </c>
      <c r="G32" s="678">
        <v>18</v>
      </c>
      <c r="H32" s="680">
        <v>40</v>
      </c>
      <c r="I32" s="680" t="s">
        <v>386</v>
      </c>
      <c r="J32" s="679">
        <v>2</v>
      </c>
      <c r="K32" s="679" t="s">
        <v>387</v>
      </c>
      <c r="L32" s="679" t="s">
        <v>391</v>
      </c>
      <c r="M32" s="681">
        <v>36</v>
      </c>
      <c r="N32" s="688" t="s">
        <v>1393</v>
      </c>
      <c r="O32" s="646"/>
      <c r="P32" s="646"/>
      <c r="Q32" s="646"/>
      <c r="R32" s="646"/>
    </row>
    <row r="33" spans="1:18" s="591" customFormat="1" ht="79.5" customHeight="1" thickBot="1">
      <c r="A33" s="678">
        <v>201</v>
      </c>
      <c r="B33" s="679" t="s">
        <v>7</v>
      </c>
      <c r="C33" s="678">
        <v>17</v>
      </c>
      <c r="D33" s="678" t="s">
        <v>629</v>
      </c>
      <c r="E33" s="678" t="s">
        <v>393</v>
      </c>
      <c r="F33" s="679" t="s">
        <v>389</v>
      </c>
      <c r="G33" s="678">
        <v>2</v>
      </c>
      <c r="H33" s="680">
        <v>76</v>
      </c>
      <c r="I33" s="680" t="s">
        <v>394</v>
      </c>
      <c r="J33" s="679">
        <v>3</v>
      </c>
      <c r="K33" s="679" t="s">
        <v>387</v>
      </c>
      <c r="L33" s="679" t="s">
        <v>599</v>
      </c>
      <c r="M33" s="681">
        <v>13.44</v>
      </c>
      <c r="N33" s="688" t="s">
        <v>862</v>
      </c>
      <c r="O33" s="646"/>
      <c r="P33" s="646"/>
      <c r="Q33" s="646"/>
      <c r="R33" s="646"/>
    </row>
    <row r="34" spans="1:18" s="591" customFormat="1" ht="57" customHeight="1">
      <c r="A34" s="368">
        <v>201</v>
      </c>
      <c r="B34" s="689" t="s">
        <v>7</v>
      </c>
      <c r="C34" s="690">
        <v>17</v>
      </c>
      <c r="D34" s="691" t="s">
        <v>654</v>
      </c>
      <c r="E34" s="659" t="s">
        <v>655</v>
      </c>
      <c r="F34" s="659" t="s">
        <v>656</v>
      </c>
      <c r="G34" s="656">
        <v>6</v>
      </c>
      <c r="H34" s="692">
        <v>11</v>
      </c>
      <c r="I34" s="693" t="s">
        <v>657</v>
      </c>
      <c r="J34" s="656" t="s">
        <v>658</v>
      </c>
      <c r="K34" s="694" t="s">
        <v>387</v>
      </c>
      <c r="L34" s="649" t="s">
        <v>556</v>
      </c>
      <c r="M34" s="651">
        <v>6.5759999999999996</v>
      </c>
      <c r="N34" s="824" t="s">
        <v>1394</v>
      </c>
      <c r="O34" s="646"/>
      <c r="P34" s="646"/>
      <c r="Q34" s="646"/>
      <c r="R34" s="646"/>
    </row>
    <row r="35" spans="1:18" s="591" customFormat="1" ht="63.75" customHeight="1">
      <c r="A35" s="661">
        <v>201</v>
      </c>
      <c r="B35" s="369" t="s">
        <v>653</v>
      </c>
      <c r="C35" s="648">
        <v>19</v>
      </c>
      <c r="D35" s="649" t="s">
        <v>1175</v>
      </c>
      <c r="E35" s="648" t="s">
        <v>1176</v>
      </c>
      <c r="F35" s="365" t="s">
        <v>1177</v>
      </c>
      <c r="G35" s="648">
        <v>2</v>
      </c>
      <c r="H35" s="695" t="s">
        <v>1178</v>
      </c>
      <c r="I35" s="648" t="s">
        <v>497</v>
      </c>
      <c r="J35" s="648" t="s">
        <v>1179</v>
      </c>
      <c r="K35" s="649" t="s">
        <v>387</v>
      </c>
      <c r="L35" s="649" t="s">
        <v>599</v>
      </c>
      <c r="M35" s="651">
        <v>5.7</v>
      </c>
      <c r="N35" s="365" t="s">
        <v>1180</v>
      </c>
      <c r="O35" s="646"/>
      <c r="P35" s="646"/>
      <c r="Q35" s="646"/>
      <c r="R35" s="646"/>
    </row>
    <row r="36" spans="1:18" s="591" customFormat="1" ht="71.25">
      <c r="A36" s="661">
        <v>201</v>
      </c>
      <c r="B36" s="369" t="s">
        <v>653</v>
      </c>
      <c r="C36" s="648">
        <v>19</v>
      </c>
      <c r="D36" s="648" t="s">
        <v>1181</v>
      </c>
      <c r="E36" s="648" t="s">
        <v>1182</v>
      </c>
      <c r="F36" s="365" t="s">
        <v>1183</v>
      </c>
      <c r="G36" s="648">
        <v>2</v>
      </c>
      <c r="H36" s="695" t="s">
        <v>1184</v>
      </c>
      <c r="I36" s="648" t="s">
        <v>497</v>
      </c>
      <c r="J36" s="648" t="s">
        <v>1179</v>
      </c>
      <c r="K36" s="649" t="s">
        <v>387</v>
      </c>
      <c r="L36" s="649" t="s">
        <v>599</v>
      </c>
      <c r="M36" s="651">
        <v>3.1</v>
      </c>
      <c r="N36" s="365" t="s">
        <v>1185</v>
      </c>
      <c r="O36" s="646"/>
      <c r="P36" s="646"/>
      <c r="Q36" s="646"/>
      <c r="R36" s="646"/>
    </row>
    <row r="37" spans="1:18" s="591" customFormat="1" ht="57">
      <c r="A37" s="661">
        <v>201</v>
      </c>
      <c r="B37" s="369" t="s">
        <v>653</v>
      </c>
      <c r="C37" s="648">
        <v>19</v>
      </c>
      <c r="D37" s="648" t="s">
        <v>1186</v>
      </c>
      <c r="E37" s="696" t="s">
        <v>1187</v>
      </c>
      <c r="F37" s="697" t="s">
        <v>1188</v>
      </c>
      <c r="G37" s="696">
        <v>1</v>
      </c>
      <c r="H37" s="698">
        <v>125</v>
      </c>
      <c r="I37" s="648" t="s">
        <v>497</v>
      </c>
      <c r="J37" s="696" t="s">
        <v>1179</v>
      </c>
      <c r="K37" s="649" t="s">
        <v>387</v>
      </c>
      <c r="L37" s="649" t="s">
        <v>599</v>
      </c>
      <c r="M37" s="651">
        <v>4.2</v>
      </c>
      <c r="N37" s="365" t="s">
        <v>1189</v>
      </c>
      <c r="O37" s="646"/>
      <c r="P37" s="646"/>
      <c r="Q37" s="646"/>
      <c r="R37" s="646"/>
    </row>
    <row r="38" spans="1:18" s="591" customFormat="1" ht="16.5">
      <c r="A38" s="678">
        <v>201</v>
      </c>
      <c r="B38" s="679" t="s">
        <v>659</v>
      </c>
      <c r="C38" s="678">
        <v>20</v>
      </c>
      <c r="D38" s="679" t="s">
        <v>660</v>
      </c>
      <c r="E38" s="678" t="s">
        <v>633</v>
      </c>
      <c r="F38" s="679" t="s">
        <v>389</v>
      </c>
      <c r="G38" s="678">
        <v>1</v>
      </c>
      <c r="H38" s="680">
        <v>60</v>
      </c>
      <c r="I38" s="680" t="s">
        <v>403</v>
      </c>
      <c r="J38" s="679">
        <v>3</v>
      </c>
      <c r="K38" s="679" t="s">
        <v>404</v>
      </c>
      <c r="L38" s="624" t="s">
        <v>405</v>
      </c>
      <c r="M38" s="681">
        <v>4</v>
      </c>
      <c r="N38" s="646" t="s">
        <v>1083</v>
      </c>
      <c r="O38" s="646"/>
      <c r="P38" s="646"/>
      <c r="Q38" s="646"/>
      <c r="R38" s="646"/>
    </row>
    <row r="39" spans="1:18" s="591" customFormat="1" ht="16.5">
      <c r="A39" s="678">
        <v>201</v>
      </c>
      <c r="B39" s="679" t="s">
        <v>659</v>
      </c>
      <c r="C39" s="678">
        <v>20</v>
      </c>
      <c r="D39" s="679" t="s">
        <v>661</v>
      </c>
      <c r="E39" s="678" t="s">
        <v>633</v>
      </c>
      <c r="F39" s="679" t="s">
        <v>389</v>
      </c>
      <c r="G39" s="678">
        <v>38</v>
      </c>
      <c r="H39" s="680">
        <v>24</v>
      </c>
      <c r="I39" s="680" t="s">
        <v>478</v>
      </c>
      <c r="J39" s="679">
        <v>1</v>
      </c>
      <c r="K39" s="679" t="s">
        <v>404</v>
      </c>
      <c r="L39" s="624" t="s">
        <v>388</v>
      </c>
      <c r="M39" s="681">
        <v>8.968</v>
      </c>
      <c r="N39" s="646" t="s">
        <v>1084</v>
      </c>
      <c r="O39" s="646"/>
      <c r="P39" s="646"/>
      <c r="Q39" s="646"/>
      <c r="R39" s="646"/>
    </row>
    <row r="40" spans="1:18" s="591" customFormat="1" ht="49.5">
      <c r="A40" s="678">
        <v>201</v>
      </c>
      <c r="B40" s="679" t="s">
        <v>27</v>
      </c>
      <c r="C40" s="690">
        <v>21</v>
      </c>
      <c r="D40" s="689" t="s">
        <v>662</v>
      </c>
      <c r="E40" s="688" t="s">
        <v>663</v>
      </c>
      <c r="F40" s="689" t="s">
        <v>389</v>
      </c>
      <c r="G40" s="690">
        <v>9</v>
      </c>
      <c r="H40" s="688">
        <v>40</v>
      </c>
      <c r="I40" s="699" t="s">
        <v>664</v>
      </c>
      <c r="J40" s="689">
        <v>5</v>
      </c>
      <c r="K40" s="689" t="s">
        <v>387</v>
      </c>
      <c r="L40" s="629" t="s">
        <v>405</v>
      </c>
      <c r="M40" s="681">
        <v>37.57</v>
      </c>
      <c r="N40" s="646" t="s">
        <v>1085</v>
      </c>
      <c r="O40" s="646"/>
      <c r="P40" s="646"/>
      <c r="Q40" s="646"/>
      <c r="R40" s="646"/>
    </row>
    <row r="41" spans="1:18" s="591" customFormat="1" ht="54.75" customHeight="1">
      <c r="A41" s="678">
        <v>201</v>
      </c>
      <c r="B41" s="679" t="s">
        <v>27</v>
      </c>
      <c r="C41" s="690">
        <v>21</v>
      </c>
      <c r="D41" s="689" t="s">
        <v>893</v>
      </c>
      <c r="E41" s="688" t="s">
        <v>894</v>
      </c>
      <c r="F41" s="689" t="s">
        <v>389</v>
      </c>
      <c r="G41" s="690">
        <v>2</v>
      </c>
      <c r="H41" s="688">
        <v>76</v>
      </c>
      <c r="I41" s="699" t="s">
        <v>421</v>
      </c>
      <c r="J41" s="689">
        <v>2</v>
      </c>
      <c r="K41" s="689" t="s">
        <v>387</v>
      </c>
      <c r="L41" s="629" t="s">
        <v>405</v>
      </c>
      <c r="M41" s="681">
        <v>14.5</v>
      </c>
      <c r="N41" s="646" t="s">
        <v>1086</v>
      </c>
      <c r="O41" s="646"/>
      <c r="P41" s="646"/>
      <c r="Q41" s="646"/>
      <c r="R41" s="646"/>
    </row>
    <row r="42" spans="1:18" s="591" customFormat="1" ht="66">
      <c r="A42" s="678">
        <v>201</v>
      </c>
      <c r="B42" s="679" t="s">
        <v>27</v>
      </c>
      <c r="C42" s="690">
        <v>22</v>
      </c>
      <c r="D42" s="689" t="s">
        <v>422</v>
      </c>
      <c r="E42" s="688" t="s">
        <v>423</v>
      </c>
      <c r="F42" s="689" t="s">
        <v>389</v>
      </c>
      <c r="G42" s="690">
        <v>1</v>
      </c>
      <c r="H42" s="688">
        <v>62</v>
      </c>
      <c r="I42" s="699" t="s">
        <v>407</v>
      </c>
      <c r="J42" s="689">
        <v>1</v>
      </c>
      <c r="K42" s="689" t="s">
        <v>387</v>
      </c>
      <c r="L42" s="629" t="s">
        <v>405</v>
      </c>
      <c r="M42" s="681">
        <v>2.09</v>
      </c>
      <c r="N42" s="646" t="s">
        <v>1087</v>
      </c>
      <c r="O42" s="646"/>
      <c r="P42" s="646"/>
      <c r="Q42" s="646"/>
      <c r="R42" s="646"/>
    </row>
    <row r="43" spans="1:18" s="591" customFormat="1" ht="36">
      <c r="A43" s="700">
        <v>201</v>
      </c>
      <c r="B43" s="701" t="s">
        <v>27</v>
      </c>
      <c r="C43" s="702">
        <v>23</v>
      </c>
      <c r="D43" s="703" t="s">
        <v>550</v>
      </c>
      <c r="E43" s="704" t="s">
        <v>551</v>
      </c>
      <c r="F43" s="703" t="s">
        <v>408</v>
      </c>
      <c r="G43" s="702">
        <v>392</v>
      </c>
      <c r="H43" s="704">
        <v>33</v>
      </c>
      <c r="I43" s="705" t="s">
        <v>478</v>
      </c>
      <c r="J43" s="703">
        <v>5</v>
      </c>
      <c r="K43" s="703" t="s">
        <v>387</v>
      </c>
      <c r="L43" s="703" t="s">
        <v>406</v>
      </c>
      <c r="M43" s="706">
        <v>548.27</v>
      </c>
      <c r="N43" s="704" t="s">
        <v>1395</v>
      </c>
      <c r="O43" s="646"/>
      <c r="P43" s="646"/>
      <c r="Q43" s="646"/>
      <c r="R43" s="646"/>
    </row>
    <row r="44" spans="1:18" s="591" customFormat="1" ht="36">
      <c r="A44" s="700">
        <v>201</v>
      </c>
      <c r="B44" s="701" t="s">
        <v>27</v>
      </c>
      <c r="C44" s="702">
        <v>23</v>
      </c>
      <c r="D44" s="703" t="s">
        <v>552</v>
      </c>
      <c r="E44" s="704" t="s">
        <v>553</v>
      </c>
      <c r="F44" s="703" t="s">
        <v>408</v>
      </c>
      <c r="G44" s="702">
        <v>1</v>
      </c>
      <c r="H44" s="704">
        <v>30</v>
      </c>
      <c r="I44" s="705" t="s">
        <v>497</v>
      </c>
      <c r="J44" s="703">
        <v>4</v>
      </c>
      <c r="K44" s="703" t="s">
        <v>387</v>
      </c>
      <c r="L44" s="703" t="s">
        <v>405</v>
      </c>
      <c r="M44" s="706">
        <v>4.7679999999999998</v>
      </c>
      <c r="N44" s="704" t="s">
        <v>1088</v>
      </c>
      <c r="O44" s="646"/>
      <c r="P44" s="646"/>
      <c r="Q44" s="646"/>
      <c r="R44" s="646"/>
    </row>
    <row r="45" spans="1:18" s="591" customFormat="1" ht="36">
      <c r="A45" s="700">
        <v>201</v>
      </c>
      <c r="B45" s="701" t="s">
        <v>27</v>
      </c>
      <c r="C45" s="702">
        <v>24</v>
      </c>
      <c r="D45" s="703" t="s">
        <v>554</v>
      </c>
      <c r="E45" s="704" t="s">
        <v>555</v>
      </c>
      <c r="F45" s="703" t="s">
        <v>408</v>
      </c>
      <c r="G45" s="702">
        <v>3</v>
      </c>
      <c r="H45" s="704">
        <v>24</v>
      </c>
      <c r="I45" s="705" t="s">
        <v>497</v>
      </c>
      <c r="J45" s="703">
        <v>4</v>
      </c>
      <c r="K45" s="703" t="s">
        <v>387</v>
      </c>
      <c r="L45" s="703" t="s">
        <v>556</v>
      </c>
      <c r="M45" s="706">
        <v>20.22</v>
      </c>
      <c r="N45" s="704" t="s">
        <v>1089</v>
      </c>
      <c r="O45" s="707"/>
      <c r="P45" s="707"/>
      <c r="Q45" s="707"/>
      <c r="R45" s="707"/>
    </row>
    <row r="46" spans="1:18" s="591" customFormat="1" ht="36">
      <c r="A46" s="700">
        <v>201</v>
      </c>
      <c r="B46" s="701" t="s">
        <v>27</v>
      </c>
      <c r="C46" s="702">
        <v>24</v>
      </c>
      <c r="D46" s="703" t="s">
        <v>557</v>
      </c>
      <c r="E46" s="704" t="s">
        <v>555</v>
      </c>
      <c r="F46" s="703" t="s">
        <v>408</v>
      </c>
      <c r="G46" s="702">
        <v>12</v>
      </c>
      <c r="H46" s="704">
        <v>6</v>
      </c>
      <c r="I46" s="705" t="s">
        <v>398</v>
      </c>
      <c r="J46" s="703">
        <v>12</v>
      </c>
      <c r="K46" s="703" t="s">
        <v>387</v>
      </c>
      <c r="L46" s="703" t="s">
        <v>556</v>
      </c>
      <c r="M46" s="706">
        <v>51.84</v>
      </c>
      <c r="N46" s="704" t="s">
        <v>1090</v>
      </c>
      <c r="O46" s="707"/>
      <c r="P46" s="707"/>
      <c r="Q46" s="707"/>
      <c r="R46" s="707"/>
    </row>
    <row r="47" spans="1:18" s="591" customFormat="1" ht="36">
      <c r="A47" s="700">
        <v>201</v>
      </c>
      <c r="B47" s="701" t="s">
        <v>27</v>
      </c>
      <c r="C47" s="702">
        <v>24</v>
      </c>
      <c r="D47" s="703" t="s">
        <v>558</v>
      </c>
      <c r="E47" s="704" t="s">
        <v>559</v>
      </c>
      <c r="F47" s="703" t="s">
        <v>408</v>
      </c>
      <c r="G47" s="702">
        <v>1</v>
      </c>
      <c r="H47" s="704">
        <v>32</v>
      </c>
      <c r="I47" s="705" t="s">
        <v>497</v>
      </c>
      <c r="J47" s="703">
        <v>2</v>
      </c>
      <c r="K47" s="703" t="s">
        <v>387</v>
      </c>
      <c r="L47" s="703" t="s">
        <v>556</v>
      </c>
      <c r="M47" s="706">
        <v>3.3879999999999999</v>
      </c>
      <c r="N47" s="704" t="s">
        <v>560</v>
      </c>
      <c r="O47" s="707"/>
      <c r="P47" s="707"/>
      <c r="Q47" s="707"/>
      <c r="R47" s="707"/>
    </row>
    <row r="48" spans="1:18" s="591" customFormat="1" ht="54">
      <c r="A48" s="700">
        <v>201</v>
      </c>
      <c r="B48" s="701" t="s">
        <v>27</v>
      </c>
      <c r="C48" s="708">
        <v>24</v>
      </c>
      <c r="D48" s="709" t="s">
        <v>561</v>
      </c>
      <c r="E48" s="709" t="s">
        <v>450</v>
      </c>
      <c r="F48" s="709" t="s">
        <v>408</v>
      </c>
      <c r="G48" s="708">
        <v>15</v>
      </c>
      <c r="H48" s="710">
        <v>32</v>
      </c>
      <c r="I48" s="710" t="s">
        <v>398</v>
      </c>
      <c r="J48" s="711">
        <v>2</v>
      </c>
      <c r="K48" s="709" t="s">
        <v>387</v>
      </c>
      <c r="L48" s="711" t="s">
        <v>391</v>
      </c>
      <c r="M48" s="706">
        <v>36.06</v>
      </c>
      <c r="N48" s="709" t="s">
        <v>1091</v>
      </c>
      <c r="O48" s="707"/>
      <c r="P48" s="707"/>
      <c r="Q48" s="707"/>
      <c r="R48" s="707"/>
    </row>
    <row r="49" spans="1:18" s="591" customFormat="1" ht="36">
      <c r="A49" s="700">
        <v>201</v>
      </c>
      <c r="B49" s="701" t="s">
        <v>27</v>
      </c>
      <c r="C49" s="708">
        <v>24</v>
      </c>
      <c r="D49" s="709" t="s">
        <v>562</v>
      </c>
      <c r="E49" s="709" t="s">
        <v>473</v>
      </c>
      <c r="F49" s="709" t="s">
        <v>408</v>
      </c>
      <c r="G49" s="708">
        <v>30</v>
      </c>
      <c r="H49" s="710">
        <v>32</v>
      </c>
      <c r="I49" s="710" t="s">
        <v>398</v>
      </c>
      <c r="J49" s="711">
        <v>2</v>
      </c>
      <c r="K49" s="709" t="s">
        <v>387</v>
      </c>
      <c r="L49" s="711" t="s">
        <v>391</v>
      </c>
      <c r="M49" s="706">
        <v>68.28</v>
      </c>
      <c r="N49" s="709" t="s">
        <v>1092</v>
      </c>
      <c r="O49" s="707"/>
      <c r="P49" s="707"/>
      <c r="Q49" s="707"/>
      <c r="R49" s="707"/>
    </row>
    <row r="50" spans="1:18" s="591" customFormat="1" ht="18">
      <c r="A50" s="700">
        <v>201</v>
      </c>
      <c r="B50" s="701" t="s">
        <v>27</v>
      </c>
      <c r="C50" s="708">
        <v>24</v>
      </c>
      <c r="D50" s="709" t="s">
        <v>563</v>
      </c>
      <c r="E50" s="709" t="s">
        <v>454</v>
      </c>
      <c r="F50" s="709" t="s">
        <v>408</v>
      </c>
      <c r="G50" s="708">
        <v>30</v>
      </c>
      <c r="H50" s="710">
        <v>32</v>
      </c>
      <c r="I50" s="710" t="s">
        <v>398</v>
      </c>
      <c r="J50" s="711">
        <v>2</v>
      </c>
      <c r="K50" s="709" t="s">
        <v>387</v>
      </c>
      <c r="L50" s="711" t="s">
        <v>391</v>
      </c>
      <c r="M50" s="706">
        <v>68.28</v>
      </c>
      <c r="N50" s="709" t="s">
        <v>1093</v>
      </c>
      <c r="O50" s="707"/>
      <c r="P50" s="707"/>
      <c r="Q50" s="707"/>
      <c r="R50" s="707"/>
    </row>
    <row r="51" spans="1:18" s="591" customFormat="1" ht="36">
      <c r="A51" s="700">
        <v>201</v>
      </c>
      <c r="B51" s="701" t="s">
        <v>27</v>
      </c>
      <c r="C51" s="702">
        <v>24</v>
      </c>
      <c r="D51" s="703" t="s">
        <v>564</v>
      </c>
      <c r="E51" s="704" t="s">
        <v>565</v>
      </c>
      <c r="F51" s="703" t="s">
        <v>408</v>
      </c>
      <c r="G51" s="702">
        <v>1</v>
      </c>
      <c r="H51" s="704">
        <v>25</v>
      </c>
      <c r="I51" s="705" t="s">
        <v>497</v>
      </c>
      <c r="J51" s="703">
        <v>3</v>
      </c>
      <c r="K51" s="703" t="s">
        <v>387</v>
      </c>
      <c r="L51" s="703" t="s">
        <v>556</v>
      </c>
      <c r="M51" s="706">
        <v>6</v>
      </c>
      <c r="N51" s="704" t="s">
        <v>1094</v>
      </c>
      <c r="O51" s="707"/>
      <c r="P51" s="707"/>
      <c r="Q51" s="707"/>
      <c r="R51" s="707"/>
    </row>
    <row r="52" spans="1:18" s="591" customFormat="1" ht="36">
      <c r="A52" s="700">
        <v>201</v>
      </c>
      <c r="B52" s="701" t="s">
        <v>27</v>
      </c>
      <c r="C52" s="702">
        <v>24</v>
      </c>
      <c r="D52" s="703" t="s">
        <v>566</v>
      </c>
      <c r="E52" s="704" t="s">
        <v>555</v>
      </c>
      <c r="F52" s="703" t="s">
        <v>408</v>
      </c>
      <c r="G52" s="702">
        <v>1</v>
      </c>
      <c r="H52" s="704">
        <v>25</v>
      </c>
      <c r="I52" s="705" t="s">
        <v>497</v>
      </c>
      <c r="J52" s="703">
        <v>2</v>
      </c>
      <c r="K52" s="703" t="s">
        <v>387</v>
      </c>
      <c r="L52" s="703" t="s">
        <v>556</v>
      </c>
      <c r="M52" s="706">
        <v>2.87</v>
      </c>
      <c r="N52" s="704" t="s">
        <v>567</v>
      </c>
      <c r="O52" s="707"/>
      <c r="P52" s="707"/>
      <c r="Q52" s="707"/>
      <c r="R52" s="707"/>
    </row>
    <row r="53" spans="1:18" s="591" customFormat="1" ht="108">
      <c r="A53" s="708">
        <v>201</v>
      </c>
      <c r="B53" s="709" t="s">
        <v>27</v>
      </c>
      <c r="C53" s="708">
        <v>25</v>
      </c>
      <c r="D53" s="709" t="s">
        <v>1095</v>
      </c>
      <c r="E53" s="709" t="s">
        <v>793</v>
      </c>
      <c r="F53" s="709" t="s">
        <v>408</v>
      </c>
      <c r="G53" s="708">
        <v>117</v>
      </c>
      <c r="H53" s="710">
        <v>30</v>
      </c>
      <c r="I53" s="710" t="s">
        <v>398</v>
      </c>
      <c r="J53" s="711">
        <v>1</v>
      </c>
      <c r="K53" s="709" t="s">
        <v>404</v>
      </c>
      <c r="L53" s="709" t="s">
        <v>794</v>
      </c>
      <c r="M53" s="706">
        <v>100.045</v>
      </c>
      <c r="N53" s="709" t="s">
        <v>1096</v>
      </c>
      <c r="O53" s="646"/>
      <c r="P53" s="646"/>
      <c r="Q53" s="646"/>
      <c r="R53" s="646"/>
    </row>
    <row r="54" spans="1:18" s="591" customFormat="1" ht="33">
      <c r="A54" s="678">
        <v>201</v>
      </c>
      <c r="B54" s="679" t="s">
        <v>27</v>
      </c>
      <c r="C54" s="678">
        <v>27</v>
      </c>
      <c r="D54" s="679" t="s">
        <v>665</v>
      </c>
      <c r="E54" s="679" t="s">
        <v>666</v>
      </c>
      <c r="F54" s="679" t="s">
        <v>389</v>
      </c>
      <c r="G54" s="678">
        <v>1</v>
      </c>
      <c r="H54" s="680">
        <v>25</v>
      </c>
      <c r="I54" s="680" t="s">
        <v>403</v>
      </c>
      <c r="J54" s="679">
        <v>5</v>
      </c>
      <c r="K54" s="679" t="s">
        <v>404</v>
      </c>
      <c r="L54" s="679" t="s">
        <v>405</v>
      </c>
      <c r="M54" s="681">
        <v>4</v>
      </c>
      <c r="N54" s="646" t="s">
        <v>1097</v>
      </c>
      <c r="O54" s="646"/>
      <c r="P54" s="646"/>
      <c r="Q54" s="646"/>
      <c r="R54" s="646"/>
    </row>
    <row r="55" spans="1:18" s="591" customFormat="1" ht="16.5">
      <c r="A55" s="678">
        <v>201</v>
      </c>
      <c r="B55" s="679" t="s">
        <v>27</v>
      </c>
      <c r="C55" s="678">
        <v>27</v>
      </c>
      <c r="D55" s="679" t="s">
        <v>667</v>
      </c>
      <c r="E55" s="679" t="s">
        <v>633</v>
      </c>
      <c r="F55" s="679" t="s">
        <v>389</v>
      </c>
      <c r="G55" s="678">
        <v>1</v>
      </c>
      <c r="H55" s="680">
        <v>60</v>
      </c>
      <c r="I55" s="680">
        <v>2</v>
      </c>
      <c r="J55" s="679">
        <v>5</v>
      </c>
      <c r="K55" s="679" t="s">
        <v>404</v>
      </c>
      <c r="L55" s="679" t="s">
        <v>405</v>
      </c>
      <c r="M55" s="681">
        <v>4</v>
      </c>
      <c r="N55" s="646" t="s">
        <v>1098</v>
      </c>
      <c r="O55" s="646"/>
      <c r="P55" s="646"/>
      <c r="Q55" s="646"/>
      <c r="R55" s="646"/>
    </row>
    <row r="56" spans="1:18" s="591" customFormat="1" ht="16.5">
      <c r="A56" s="678">
        <v>201</v>
      </c>
      <c r="B56" s="679" t="s">
        <v>27</v>
      </c>
      <c r="C56" s="678">
        <v>27</v>
      </c>
      <c r="D56" s="679" t="s">
        <v>668</v>
      </c>
      <c r="E56" s="679" t="s">
        <v>633</v>
      </c>
      <c r="F56" s="679" t="s">
        <v>389</v>
      </c>
      <c r="G56" s="678">
        <v>4</v>
      </c>
      <c r="H56" s="680">
        <v>16</v>
      </c>
      <c r="I56" s="680">
        <v>3</v>
      </c>
      <c r="J56" s="679">
        <v>5</v>
      </c>
      <c r="K56" s="679" t="s">
        <v>404</v>
      </c>
      <c r="L56" s="679" t="s">
        <v>647</v>
      </c>
      <c r="M56" s="681">
        <v>10.8</v>
      </c>
      <c r="N56" s="646" t="s">
        <v>891</v>
      </c>
      <c r="O56" s="646"/>
      <c r="P56" s="646"/>
      <c r="Q56" s="646"/>
      <c r="R56" s="646"/>
    </row>
    <row r="57" spans="1:18" s="591" customFormat="1" ht="28.5">
      <c r="A57" s="661">
        <v>201</v>
      </c>
      <c r="B57" s="686" t="s">
        <v>669</v>
      </c>
      <c r="C57" s="648">
        <v>32</v>
      </c>
      <c r="D57" s="365" t="s">
        <v>449</v>
      </c>
      <c r="E57" s="649" t="s">
        <v>450</v>
      </c>
      <c r="F57" s="365">
        <v>350</v>
      </c>
      <c r="G57" s="648">
        <v>10</v>
      </c>
      <c r="H57" s="365">
        <v>35</v>
      </c>
      <c r="I57" s="695" t="s">
        <v>451</v>
      </c>
      <c r="J57" s="648">
        <v>3</v>
      </c>
      <c r="K57" s="365" t="s">
        <v>387</v>
      </c>
      <c r="L57" s="365" t="s">
        <v>405</v>
      </c>
      <c r="M57" s="712">
        <f>6682000/100000</f>
        <v>66.819999999999993</v>
      </c>
      <c r="N57" s="365" t="s">
        <v>452</v>
      </c>
      <c r="O57" s="646"/>
      <c r="P57" s="646"/>
      <c r="Q57" s="646"/>
      <c r="R57" s="646"/>
    </row>
    <row r="58" spans="1:18" s="591" customFormat="1" ht="28.5">
      <c r="A58" s="661">
        <v>201</v>
      </c>
      <c r="B58" s="686" t="s">
        <v>669</v>
      </c>
      <c r="C58" s="648">
        <v>32</v>
      </c>
      <c r="D58" s="365" t="s">
        <v>453</v>
      </c>
      <c r="E58" s="649" t="s">
        <v>1099</v>
      </c>
      <c r="F58" s="365">
        <v>8400</v>
      </c>
      <c r="G58" s="648">
        <v>240</v>
      </c>
      <c r="H58" s="365">
        <v>35</v>
      </c>
      <c r="I58" s="695" t="s">
        <v>455</v>
      </c>
      <c r="J58" s="648">
        <v>2</v>
      </c>
      <c r="K58" s="365" t="s">
        <v>387</v>
      </c>
      <c r="L58" s="365" t="s">
        <v>388</v>
      </c>
      <c r="M58" s="712">
        <v>112.45</v>
      </c>
      <c r="N58" s="365" t="s">
        <v>456</v>
      </c>
      <c r="O58" s="646"/>
      <c r="P58" s="646"/>
      <c r="Q58" s="646"/>
      <c r="R58" s="646"/>
    </row>
    <row r="59" spans="1:18" s="591" customFormat="1" ht="28.5">
      <c r="A59" s="661">
        <v>201</v>
      </c>
      <c r="B59" s="686" t="s">
        <v>669</v>
      </c>
      <c r="C59" s="648">
        <v>32</v>
      </c>
      <c r="D59" s="365" t="s">
        <v>457</v>
      </c>
      <c r="E59" s="649" t="s">
        <v>458</v>
      </c>
      <c r="F59" s="365">
        <v>560</v>
      </c>
      <c r="G59" s="648">
        <v>38</v>
      </c>
      <c r="H59" s="365"/>
      <c r="I59" s="695" t="s">
        <v>444</v>
      </c>
      <c r="J59" s="648">
        <v>1</v>
      </c>
      <c r="K59" s="365" t="s">
        <v>387</v>
      </c>
      <c r="L59" s="365" t="s">
        <v>388</v>
      </c>
      <c r="M59" s="712">
        <f>461400/100000</f>
        <v>4.6139999999999999</v>
      </c>
      <c r="N59" s="365" t="s">
        <v>459</v>
      </c>
      <c r="O59" s="646"/>
      <c r="P59" s="646"/>
      <c r="Q59" s="646"/>
      <c r="R59" s="646"/>
    </row>
    <row r="60" spans="1:18" s="591" customFormat="1" ht="28.5">
      <c r="A60" s="661">
        <v>201</v>
      </c>
      <c r="B60" s="686" t="s">
        <v>669</v>
      </c>
      <c r="C60" s="648">
        <v>32</v>
      </c>
      <c r="D60" s="365" t="s">
        <v>460</v>
      </c>
      <c r="E60" s="649" t="s">
        <v>461</v>
      </c>
      <c r="F60" s="365">
        <v>1140</v>
      </c>
      <c r="G60" s="648">
        <v>43</v>
      </c>
      <c r="H60" s="695"/>
      <c r="I60" s="695" t="s">
        <v>444</v>
      </c>
      <c r="J60" s="648">
        <v>1</v>
      </c>
      <c r="K60" s="365" t="s">
        <v>387</v>
      </c>
      <c r="L60" s="365" t="s">
        <v>388</v>
      </c>
      <c r="M60" s="712">
        <f>822900/100000</f>
        <v>8.2289999999999992</v>
      </c>
      <c r="N60" s="365" t="s">
        <v>462</v>
      </c>
      <c r="O60" s="646"/>
      <c r="P60" s="646"/>
      <c r="Q60" s="646"/>
      <c r="R60" s="646"/>
    </row>
    <row r="61" spans="1:18" s="591" customFormat="1" ht="28.5">
      <c r="A61" s="713">
        <v>201</v>
      </c>
      <c r="B61" s="714" t="s">
        <v>41</v>
      </c>
      <c r="C61" s="648">
        <v>35</v>
      </c>
      <c r="D61" s="648" t="s">
        <v>670</v>
      </c>
      <c r="E61" s="649" t="s">
        <v>671</v>
      </c>
      <c r="F61" s="648" t="s">
        <v>389</v>
      </c>
      <c r="G61" s="648">
        <v>2</v>
      </c>
      <c r="H61" s="648">
        <v>30</v>
      </c>
      <c r="I61" s="648" t="s">
        <v>403</v>
      </c>
      <c r="J61" s="648">
        <v>3</v>
      </c>
      <c r="K61" s="649" t="s">
        <v>387</v>
      </c>
      <c r="L61" s="648" t="s">
        <v>405</v>
      </c>
      <c r="M61" s="651">
        <v>3.54</v>
      </c>
      <c r="N61" s="365" t="s">
        <v>1100</v>
      </c>
      <c r="O61" s="646"/>
      <c r="P61" s="646"/>
      <c r="Q61" s="646"/>
      <c r="R61" s="646"/>
    </row>
    <row r="62" spans="1:18" s="591" customFormat="1" ht="28.5">
      <c r="A62" s="715">
        <v>201</v>
      </c>
      <c r="B62" s="714" t="s">
        <v>41</v>
      </c>
      <c r="C62" s="648">
        <v>35</v>
      </c>
      <c r="D62" s="648" t="s">
        <v>672</v>
      </c>
      <c r="E62" s="649" t="s">
        <v>673</v>
      </c>
      <c r="F62" s="648" t="s">
        <v>389</v>
      </c>
      <c r="G62" s="648">
        <v>2</v>
      </c>
      <c r="H62" s="648">
        <v>30</v>
      </c>
      <c r="I62" s="648" t="s">
        <v>407</v>
      </c>
      <c r="J62" s="648">
        <v>4</v>
      </c>
      <c r="K62" s="649" t="s">
        <v>387</v>
      </c>
      <c r="L62" s="648" t="s">
        <v>405</v>
      </c>
      <c r="M62" s="651">
        <v>4.3</v>
      </c>
      <c r="N62" s="365" t="s">
        <v>1101</v>
      </c>
      <c r="O62" s="646"/>
      <c r="P62" s="646"/>
      <c r="Q62" s="646"/>
      <c r="R62" s="646"/>
    </row>
    <row r="63" spans="1:18" s="591" customFormat="1" ht="28.5">
      <c r="A63" s="715">
        <v>201</v>
      </c>
      <c r="B63" s="714" t="s">
        <v>41</v>
      </c>
      <c r="C63" s="648">
        <v>35</v>
      </c>
      <c r="D63" s="648" t="s">
        <v>674</v>
      </c>
      <c r="E63" s="649" t="s">
        <v>675</v>
      </c>
      <c r="F63" s="648" t="s">
        <v>389</v>
      </c>
      <c r="G63" s="648">
        <v>2</v>
      </c>
      <c r="H63" s="648">
        <v>30</v>
      </c>
      <c r="I63" s="648" t="s">
        <v>407</v>
      </c>
      <c r="J63" s="648">
        <v>4</v>
      </c>
      <c r="K63" s="649" t="s">
        <v>387</v>
      </c>
      <c r="L63" s="648" t="s">
        <v>405</v>
      </c>
      <c r="M63" s="651">
        <v>3.73</v>
      </c>
      <c r="N63" s="365" t="s">
        <v>1102</v>
      </c>
      <c r="O63" s="646"/>
      <c r="P63" s="646"/>
      <c r="Q63" s="646"/>
      <c r="R63" s="646"/>
    </row>
    <row r="64" spans="1:18" s="591" customFormat="1" ht="42.75">
      <c r="A64" s="366">
        <v>201</v>
      </c>
      <c r="B64" s="714" t="s">
        <v>41</v>
      </c>
      <c r="C64" s="648">
        <v>39</v>
      </c>
      <c r="D64" s="648" t="s">
        <v>676</v>
      </c>
      <c r="E64" s="649" t="s">
        <v>417</v>
      </c>
      <c r="F64" s="648" t="s">
        <v>389</v>
      </c>
      <c r="G64" s="648">
        <v>1</v>
      </c>
      <c r="H64" s="648">
        <v>36</v>
      </c>
      <c r="I64" s="648" t="s">
        <v>403</v>
      </c>
      <c r="J64" s="648">
        <v>3</v>
      </c>
      <c r="K64" s="649" t="s">
        <v>387</v>
      </c>
      <c r="L64" s="648" t="s">
        <v>405</v>
      </c>
      <c r="M64" s="712">
        <v>1.76</v>
      </c>
      <c r="N64" s="365" t="s">
        <v>1103</v>
      </c>
      <c r="O64" s="646"/>
      <c r="P64" s="646"/>
      <c r="Q64" s="646"/>
      <c r="R64" s="646"/>
    </row>
    <row r="65" spans="1:18" s="591" customFormat="1" ht="42.75">
      <c r="A65" s="366">
        <v>201</v>
      </c>
      <c r="B65" s="714" t="s">
        <v>41</v>
      </c>
      <c r="C65" s="648">
        <v>39</v>
      </c>
      <c r="D65" s="648" t="s">
        <v>677</v>
      </c>
      <c r="E65" s="649" t="s">
        <v>417</v>
      </c>
      <c r="F65" s="648" t="s">
        <v>389</v>
      </c>
      <c r="G65" s="648">
        <v>11</v>
      </c>
      <c r="H65" s="648">
        <v>40</v>
      </c>
      <c r="I65" s="648" t="s">
        <v>403</v>
      </c>
      <c r="J65" s="648">
        <v>3</v>
      </c>
      <c r="K65" s="649" t="s">
        <v>387</v>
      </c>
      <c r="L65" s="648" t="s">
        <v>388</v>
      </c>
      <c r="M65" s="712">
        <v>6.05</v>
      </c>
      <c r="N65" s="365" t="s">
        <v>1104</v>
      </c>
      <c r="O65" s="646"/>
      <c r="P65" s="646"/>
      <c r="Q65" s="646"/>
      <c r="R65" s="646"/>
    </row>
    <row r="66" spans="1:18" s="591" customFormat="1" ht="28.5">
      <c r="A66" s="366">
        <v>201</v>
      </c>
      <c r="B66" s="714" t="s">
        <v>41</v>
      </c>
      <c r="C66" s="648">
        <v>39</v>
      </c>
      <c r="D66" s="648" t="s">
        <v>678</v>
      </c>
      <c r="E66" s="649" t="s">
        <v>418</v>
      </c>
      <c r="F66" s="648"/>
      <c r="G66" s="648">
        <v>214</v>
      </c>
      <c r="H66" s="648">
        <v>40</v>
      </c>
      <c r="I66" s="648" t="s">
        <v>419</v>
      </c>
      <c r="J66" s="648">
        <v>3</v>
      </c>
      <c r="K66" s="649" t="s">
        <v>387</v>
      </c>
      <c r="L66" s="648" t="s">
        <v>420</v>
      </c>
      <c r="M66" s="712">
        <v>117.7</v>
      </c>
      <c r="N66" s="365" t="s">
        <v>1105</v>
      </c>
      <c r="O66" s="646"/>
      <c r="P66" s="646"/>
      <c r="Q66" s="646"/>
      <c r="R66" s="646"/>
    </row>
    <row r="67" spans="1:18" s="591" customFormat="1" ht="16.5">
      <c r="A67" s="366"/>
      <c r="B67" s="714"/>
      <c r="C67" s="648"/>
      <c r="D67" s="648"/>
      <c r="E67" s="649"/>
      <c r="F67" s="648"/>
      <c r="G67" s="648"/>
      <c r="H67" s="648"/>
      <c r="I67" s="648"/>
      <c r="J67" s="648"/>
      <c r="K67" s="649"/>
      <c r="L67" s="648"/>
      <c r="M67" s="712"/>
      <c r="N67" s="365"/>
      <c r="O67" s="646"/>
      <c r="P67" s="646"/>
      <c r="Q67" s="646"/>
      <c r="R67" s="646"/>
    </row>
    <row r="68" spans="1:18" s="591" customFormat="1" ht="15.75">
      <c r="A68" s="595">
        <v>201</v>
      </c>
      <c r="B68" s="505" t="s">
        <v>511</v>
      </c>
      <c r="C68" s="595" t="s">
        <v>801</v>
      </c>
      <c r="D68" s="624" t="s">
        <v>512</v>
      </c>
      <c r="E68" s="505" t="s">
        <v>513</v>
      </c>
      <c r="F68" s="505" t="s">
        <v>389</v>
      </c>
      <c r="G68" s="595">
        <v>1</v>
      </c>
      <c r="H68" s="625">
        <v>3</v>
      </c>
      <c r="I68" s="625" t="s">
        <v>514</v>
      </c>
      <c r="J68" s="624">
        <v>3</v>
      </c>
      <c r="K68" s="505" t="s">
        <v>387</v>
      </c>
      <c r="L68" s="595" t="s">
        <v>405</v>
      </c>
      <c r="M68" s="716">
        <v>1.278</v>
      </c>
      <c r="N68" s="505" t="s">
        <v>802</v>
      </c>
      <c r="O68" s="505"/>
      <c r="P68" s="505"/>
      <c r="Q68" s="505"/>
      <c r="R68" s="505"/>
    </row>
    <row r="69" spans="1:18" s="591" customFormat="1" ht="15.75">
      <c r="A69" s="595">
        <v>201</v>
      </c>
      <c r="B69" s="505" t="s">
        <v>511</v>
      </c>
      <c r="C69" s="595" t="s">
        <v>801</v>
      </c>
      <c r="D69" s="624" t="s">
        <v>515</v>
      </c>
      <c r="E69" s="505" t="s">
        <v>516</v>
      </c>
      <c r="F69" s="505" t="s">
        <v>389</v>
      </c>
      <c r="G69" s="595">
        <v>21</v>
      </c>
      <c r="H69" s="625">
        <v>4</v>
      </c>
      <c r="I69" s="625" t="s">
        <v>517</v>
      </c>
      <c r="J69" s="624">
        <v>12</v>
      </c>
      <c r="K69" s="505" t="s">
        <v>387</v>
      </c>
      <c r="L69" s="595" t="s">
        <v>518</v>
      </c>
      <c r="M69" s="645">
        <v>50.4</v>
      </c>
      <c r="N69" s="505" t="s">
        <v>803</v>
      </c>
      <c r="O69" s="505"/>
      <c r="P69" s="505"/>
      <c r="Q69" s="505"/>
      <c r="R69" s="505"/>
    </row>
    <row r="70" spans="1:18" s="591" customFormat="1" ht="15.75">
      <c r="A70" s="595">
        <v>201</v>
      </c>
      <c r="B70" s="505" t="s">
        <v>511</v>
      </c>
      <c r="C70" s="595" t="s">
        <v>801</v>
      </c>
      <c r="D70" s="624" t="s">
        <v>519</v>
      </c>
      <c r="E70" s="505" t="s">
        <v>513</v>
      </c>
      <c r="F70" s="505" t="s">
        <v>389</v>
      </c>
      <c r="G70" s="595">
        <v>9</v>
      </c>
      <c r="H70" s="625">
        <v>4</v>
      </c>
      <c r="I70" s="625" t="s">
        <v>520</v>
      </c>
      <c r="J70" s="624">
        <v>3</v>
      </c>
      <c r="K70" s="505" t="s">
        <v>387</v>
      </c>
      <c r="L70" s="595" t="s">
        <v>518</v>
      </c>
      <c r="M70" s="645">
        <v>6.91</v>
      </c>
      <c r="N70" s="505" t="s">
        <v>804</v>
      </c>
      <c r="O70" s="505"/>
      <c r="P70" s="505"/>
      <c r="Q70" s="505"/>
      <c r="R70" s="505"/>
    </row>
    <row r="71" spans="1:18" s="591" customFormat="1" ht="31.5">
      <c r="A71" s="595">
        <v>201</v>
      </c>
      <c r="B71" s="505" t="s">
        <v>511</v>
      </c>
      <c r="C71" s="595" t="s">
        <v>801</v>
      </c>
      <c r="D71" s="624" t="s">
        <v>521</v>
      </c>
      <c r="E71" s="505" t="s">
        <v>522</v>
      </c>
      <c r="F71" s="505" t="s">
        <v>389</v>
      </c>
      <c r="G71" s="595">
        <v>4</v>
      </c>
      <c r="H71" s="625">
        <v>4</v>
      </c>
      <c r="I71" s="625" t="s">
        <v>514</v>
      </c>
      <c r="J71" s="624">
        <v>3</v>
      </c>
      <c r="K71" s="505" t="s">
        <v>387</v>
      </c>
      <c r="L71" s="595" t="s">
        <v>405</v>
      </c>
      <c r="M71" s="645">
        <v>5.74</v>
      </c>
      <c r="N71" s="505" t="s">
        <v>805</v>
      </c>
      <c r="O71" s="505"/>
      <c r="P71" s="505"/>
      <c r="Q71" s="505"/>
      <c r="R71" s="505"/>
    </row>
    <row r="72" spans="1:18" s="597" customFormat="1" ht="47.25">
      <c r="A72" s="595">
        <v>201</v>
      </c>
      <c r="B72" s="505" t="s">
        <v>511</v>
      </c>
      <c r="C72" s="595" t="s">
        <v>801</v>
      </c>
      <c r="D72" s="624" t="s">
        <v>523</v>
      </c>
      <c r="E72" s="505" t="s">
        <v>524</v>
      </c>
      <c r="F72" s="505" t="s">
        <v>389</v>
      </c>
      <c r="G72" s="595">
        <v>8</v>
      </c>
      <c r="H72" s="625">
        <v>4</v>
      </c>
      <c r="I72" s="625" t="s">
        <v>517</v>
      </c>
      <c r="J72" s="624">
        <v>12</v>
      </c>
      <c r="K72" s="505" t="s">
        <v>387</v>
      </c>
      <c r="L72" s="595" t="s">
        <v>525</v>
      </c>
      <c r="M72" s="645">
        <v>18.079999999999998</v>
      </c>
      <c r="N72" s="505" t="s">
        <v>806</v>
      </c>
      <c r="O72" s="505"/>
      <c r="P72" s="505"/>
      <c r="Q72" s="505"/>
      <c r="R72" s="505"/>
    </row>
    <row r="73" spans="1:18" s="597" customFormat="1" ht="15.75">
      <c r="A73" s="595">
        <v>201</v>
      </c>
      <c r="B73" s="505" t="s">
        <v>511</v>
      </c>
      <c r="C73" s="595" t="s">
        <v>807</v>
      </c>
      <c r="D73" s="624" t="s">
        <v>526</v>
      </c>
      <c r="E73" s="505" t="s">
        <v>513</v>
      </c>
      <c r="F73" s="505" t="s">
        <v>389</v>
      </c>
      <c r="G73" s="595">
        <v>1</v>
      </c>
      <c r="H73" s="625">
        <v>3</v>
      </c>
      <c r="I73" s="625" t="s">
        <v>514</v>
      </c>
      <c r="J73" s="624">
        <v>3</v>
      </c>
      <c r="K73" s="505" t="s">
        <v>387</v>
      </c>
      <c r="L73" s="595" t="s">
        <v>405</v>
      </c>
      <c r="M73" s="716">
        <v>1.425</v>
      </c>
      <c r="N73" s="505" t="s">
        <v>808</v>
      </c>
      <c r="O73" s="505"/>
      <c r="P73" s="505"/>
      <c r="Q73" s="505"/>
      <c r="R73" s="505"/>
    </row>
    <row r="74" spans="1:18" s="597" customFormat="1" ht="15.75">
      <c r="A74" s="595">
        <v>201</v>
      </c>
      <c r="B74" s="505" t="s">
        <v>511</v>
      </c>
      <c r="C74" s="595" t="s">
        <v>807</v>
      </c>
      <c r="D74" s="624" t="s">
        <v>527</v>
      </c>
      <c r="E74" s="505" t="s">
        <v>513</v>
      </c>
      <c r="F74" s="505" t="s">
        <v>389</v>
      </c>
      <c r="G74" s="595">
        <v>9</v>
      </c>
      <c r="H74" s="625">
        <v>2</v>
      </c>
      <c r="I74" s="625" t="s">
        <v>520</v>
      </c>
      <c r="J74" s="624">
        <v>5</v>
      </c>
      <c r="K74" s="505" t="s">
        <v>387</v>
      </c>
      <c r="L74" s="595" t="s">
        <v>518</v>
      </c>
      <c r="M74" s="645">
        <v>7.83</v>
      </c>
      <c r="N74" s="505" t="s">
        <v>809</v>
      </c>
      <c r="O74" s="505"/>
      <c r="P74" s="505"/>
      <c r="Q74" s="505"/>
      <c r="R74" s="505"/>
    </row>
    <row r="75" spans="1:18" s="597" customFormat="1" ht="15.75">
      <c r="A75" s="595">
        <v>201</v>
      </c>
      <c r="B75" s="505" t="s">
        <v>511</v>
      </c>
      <c r="C75" s="595" t="s">
        <v>810</v>
      </c>
      <c r="D75" s="624" t="s">
        <v>528</v>
      </c>
      <c r="E75" s="505" t="s">
        <v>513</v>
      </c>
      <c r="F75" s="505" t="s">
        <v>389</v>
      </c>
      <c r="G75" s="595">
        <v>1</v>
      </c>
      <c r="H75" s="625">
        <v>3</v>
      </c>
      <c r="I75" s="625" t="s">
        <v>529</v>
      </c>
      <c r="J75" s="624">
        <v>3</v>
      </c>
      <c r="K75" s="505" t="s">
        <v>387</v>
      </c>
      <c r="L75" s="595" t="s">
        <v>405</v>
      </c>
      <c r="M75" s="716">
        <v>1.425</v>
      </c>
      <c r="N75" s="505" t="s">
        <v>811</v>
      </c>
      <c r="O75" s="505"/>
      <c r="P75" s="505"/>
      <c r="Q75" s="505"/>
      <c r="R75" s="505"/>
    </row>
    <row r="76" spans="1:18" s="598" customFormat="1" ht="15.75">
      <c r="A76" s="595">
        <v>201</v>
      </c>
      <c r="B76" s="505" t="s">
        <v>511</v>
      </c>
      <c r="C76" s="595" t="s">
        <v>810</v>
      </c>
      <c r="D76" s="624" t="s">
        <v>530</v>
      </c>
      <c r="E76" s="505" t="s">
        <v>513</v>
      </c>
      <c r="F76" s="505" t="s">
        <v>389</v>
      </c>
      <c r="G76" s="595">
        <v>9</v>
      </c>
      <c r="H76" s="625">
        <v>10</v>
      </c>
      <c r="I76" s="625" t="s">
        <v>520</v>
      </c>
      <c r="J76" s="624">
        <v>5</v>
      </c>
      <c r="K76" s="505" t="s">
        <v>387</v>
      </c>
      <c r="L76" s="595" t="s">
        <v>518</v>
      </c>
      <c r="M76" s="645">
        <v>17.73</v>
      </c>
      <c r="N76" s="505" t="s">
        <v>812</v>
      </c>
      <c r="O76" s="505"/>
      <c r="P76" s="505"/>
      <c r="Q76" s="505"/>
      <c r="R76" s="505"/>
    </row>
    <row r="77" spans="1:18" s="591" customFormat="1" ht="15.75">
      <c r="A77" s="595">
        <v>201</v>
      </c>
      <c r="B77" s="505" t="s">
        <v>511</v>
      </c>
      <c r="C77" s="595" t="s">
        <v>810</v>
      </c>
      <c r="D77" s="624" t="s">
        <v>530</v>
      </c>
      <c r="E77" s="505" t="s">
        <v>531</v>
      </c>
      <c r="F77" s="505" t="s">
        <v>389</v>
      </c>
      <c r="G77" s="595">
        <v>38</v>
      </c>
      <c r="H77" s="625">
        <v>10</v>
      </c>
      <c r="I77" s="625" t="s">
        <v>520</v>
      </c>
      <c r="J77" s="624">
        <v>5</v>
      </c>
      <c r="K77" s="505" t="s">
        <v>387</v>
      </c>
      <c r="L77" s="595" t="s">
        <v>518</v>
      </c>
      <c r="M77" s="645">
        <v>70.680000000000007</v>
      </c>
      <c r="N77" s="505" t="s">
        <v>813</v>
      </c>
      <c r="O77" s="505"/>
      <c r="P77" s="505"/>
      <c r="Q77" s="505"/>
      <c r="R77" s="505"/>
    </row>
    <row r="78" spans="1:18" s="591" customFormat="1" ht="15.75">
      <c r="A78" s="595">
        <v>201</v>
      </c>
      <c r="B78" s="505" t="s">
        <v>511</v>
      </c>
      <c r="C78" s="595" t="s">
        <v>810</v>
      </c>
      <c r="D78" s="624" t="s">
        <v>530</v>
      </c>
      <c r="E78" s="505" t="s">
        <v>532</v>
      </c>
      <c r="F78" s="505" t="s">
        <v>389</v>
      </c>
      <c r="G78" s="595">
        <v>38</v>
      </c>
      <c r="H78" s="625">
        <v>10</v>
      </c>
      <c r="I78" s="625" t="s">
        <v>533</v>
      </c>
      <c r="J78" s="624">
        <v>5</v>
      </c>
      <c r="K78" s="505" t="s">
        <v>387</v>
      </c>
      <c r="L78" s="595" t="s">
        <v>518</v>
      </c>
      <c r="M78" s="645">
        <v>72.58</v>
      </c>
      <c r="N78" s="505" t="s">
        <v>1396</v>
      </c>
      <c r="O78" s="505"/>
      <c r="P78" s="505"/>
      <c r="Q78" s="505"/>
      <c r="R78" s="505"/>
    </row>
    <row r="79" spans="1:18" s="591" customFormat="1" ht="31.5">
      <c r="A79" s="595">
        <v>201</v>
      </c>
      <c r="B79" s="505" t="s">
        <v>511</v>
      </c>
      <c r="C79" s="595" t="s">
        <v>814</v>
      </c>
      <c r="D79" s="624" t="s">
        <v>534</v>
      </c>
      <c r="E79" s="505" t="s">
        <v>513</v>
      </c>
      <c r="F79" s="505" t="s">
        <v>389</v>
      </c>
      <c r="G79" s="595">
        <v>2</v>
      </c>
      <c r="H79" s="625">
        <v>10</v>
      </c>
      <c r="I79" s="625" t="s">
        <v>514</v>
      </c>
      <c r="J79" s="624">
        <v>2</v>
      </c>
      <c r="K79" s="505" t="s">
        <v>387</v>
      </c>
      <c r="L79" s="595" t="s">
        <v>535</v>
      </c>
      <c r="M79" s="645">
        <v>1.66</v>
      </c>
      <c r="N79" s="505" t="s">
        <v>815</v>
      </c>
      <c r="O79" s="505"/>
      <c r="P79" s="505"/>
      <c r="Q79" s="505"/>
      <c r="R79" s="505"/>
    </row>
    <row r="80" spans="1:18" s="591" customFormat="1" ht="46.5" customHeight="1">
      <c r="A80" s="595">
        <v>201</v>
      </c>
      <c r="B80" s="505" t="s">
        <v>511</v>
      </c>
      <c r="C80" s="595" t="s">
        <v>814</v>
      </c>
      <c r="D80" s="624" t="s">
        <v>1106</v>
      </c>
      <c r="E80" s="505" t="s">
        <v>536</v>
      </c>
      <c r="F80" s="505" t="s">
        <v>389</v>
      </c>
      <c r="G80" s="595">
        <v>38</v>
      </c>
      <c r="H80" s="625">
        <v>30</v>
      </c>
      <c r="I80" s="625" t="s">
        <v>533</v>
      </c>
      <c r="J80" s="624">
        <v>1</v>
      </c>
      <c r="K80" s="505" t="s">
        <v>387</v>
      </c>
      <c r="L80" s="595" t="s">
        <v>388</v>
      </c>
      <c r="M80" s="645">
        <v>26.7</v>
      </c>
      <c r="N80" s="505" t="s">
        <v>537</v>
      </c>
      <c r="O80" s="505"/>
      <c r="P80" s="505"/>
      <c r="Q80" s="505"/>
      <c r="R80" s="505"/>
    </row>
    <row r="81" spans="1:18" s="591" customFormat="1" ht="110.25">
      <c r="A81" s="717">
        <v>201</v>
      </c>
      <c r="B81" s="623" t="s">
        <v>55</v>
      </c>
      <c r="C81" s="595">
        <v>52</v>
      </c>
      <c r="D81" s="624" t="s">
        <v>679</v>
      </c>
      <c r="E81" s="505" t="s">
        <v>680</v>
      </c>
      <c r="F81" s="505" t="s">
        <v>412</v>
      </c>
      <c r="G81" s="595">
        <v>5</v>
      </c>
      <c r="H81" s="625" t="s">
        <v>548</v>
      </c>
      <c r="I81" s="625" t="s">
        <v>414</v>
      </c>
      <c r="J81" s="624" t="s">
        <v>415</v>
      </c>
      <c r="K81" s="624" t="s">
        <v>387</v>
      </c>
      <c r="L81" s="595" t="s">
        <v>405</v>
      </c>
      <c r="M81" s="645">
        <v>3.5</v>
      </c>
      <c r="N81" s="505" t="s">
        <v>1354</v>
      </c>
      <c r="O81" s="505"/>
      <c r="P81" s="505"/>
      <c r="Q81" s="505"/>
      <c r="R81" s="505"/>
    </row>
    <row r="82" spans="1:18" s="591" customFormat="1" ht="63">
      <c r="A82" s="717">
        <v>201</v>
      </c>
      <c r="B82" s="623" t="s">
        <v>55</v>
      </c>
      <c r="C82" s="595">
        <v>52</v>
      </c>
      <c r="D82" s="624" t="s">
        <v>679</v>
      </c>
      <c r="E82" s="505" t="s">
        <v>547</v>
      </c>
      <c r="F82" s="505" t="s">
        <v>412</v>
      </c>
      <c r="G82" s="595">
        <v>149</v>
      </c>
      <c r="H82" s="625" t="s">
        <v>413</v>
      </c>
      <c r="I82" s="625" t="s">
        <v>414</v>
      </c>
      <c r="J82" s="624" t="s">
        <v>415</v>
      </c>
      <c r="K82" s="624" t="s">
        <v>387</v>
      </c>
      <c r="L82" s="595" t="s">
        <v>388</v>
      </c>
      <c r="M82" s="645">
        <v>21.61</v>
      </c>
      <c r="N82" s="505" t="s">
        <v>1355</v>
      </c>
      <c r="O82" s="505"/>
      <c r="P82" s="505"/>
      <c r="Q82" s="505"/>
      <c r="R82" s="505"/>
    </row>
    <row r="83" spans="1:18" s="591" customFormat="1" ht="31.5">
      <c r="A83" s="595">
        <v>201</v>
      </c>
      <c r="B83" s="623" t="s">
        <v>55</v>
      </c>
      <c r="C83" s="718">
        <v>53</v>
      </c>
      <c r="D83" s="719" t="s">
        <v>568</v>
      </c>
      <c r="E83" s="719" t="s">
        <v>569</v>
      </c>
      <c r="F83" s="719" t="s">
        <v>408</v>
      </c>
      <c r="G83" s="626">
        <v>38</v>
      </c>
      <c r="H83" s="626" t="s">
        <v>1107</v>
      </c>
      <c r="I83" s="720" t="s">
        <v>570</v>
      </c>
      <c r="J83" s="719">
        <v>1</v>
      </c>
      <c r="K83" s="627" t="s">
        <v>387</v>
      </c>
      <c r="L83" s="626" t="s">
        <v>406</v>
      </c>
      <c r="M83" s="645">
        <v>48.06</v>
      </c>
      <c r="N83" s="627" t="s">
        <v>1108</v>
      </c>
      <c r="O83" s="505"/>
      <c r="P83" s="505"/>
      <c r="Q83" s="505"/>
      <c r="R83" s="505"/>
    </row>
    <row r="84" spans="1:18" s="591" customFormat="1" ht="31.5">
      <c r="A84" s="595">
        <v>201</v>
      </c>
      <c r="B84" s="623" t="s">
        <v>55</v>
      </c>
      <c r="C84" s="626">
        <v>54</v>
      </c>
      <c r="D84" s="719" t="s">
        <v>571</v>
      </c>
      <c r="E84" s="719" t="s">
        <v>473</v>
      </c>
      <c r="F84" s="719" t="s">
        <v>408</v>
      </c>
      <c r="G84" s="626">
        <v>1</v>
      </c>
      <c r="H84" s="720">
        <v>25</v>
      </c>
      <c r="I84" s="720" t="s">
        <v>398</v>
      </c>
      <c r="J84" s="719">
        <v>4</v>
      </c>
      <c r="K84" s="627" t="s">
        <v>387</v>
      </c>
      <c r="L84" s="626" t="s">
        <v>556</v>
      </c>
      <c r="M84" s="645">
        <v>4.3499999999999996</v>
      </c>
      <c r="N84" s="627" t="s">
        <v>1109</v>
      </c>
      <c r="O84" s="505"/>
      <c r="P84" s="505"/>
      <c r="Q84" s="505"/>
      <c r="R84" s="505"/>
    </row>
    <row r="85" spans="1:18" s="591" customFormat="1" ht="31.5">
      <c r="A85" s="595">
        <v>201</v>
      </c>
      <c r="B85" s="623" t="s">
        <v>55</v>
      </c>
      <c r="C85" s="626">
        <v>54</v>
      </c>
      <c r="D85" s="719" t="s">
        <v>572</v>
      </c>
      <c r="E85" s="719" t="s">
        <v>450</v>
      </c>
      <c r="F85" s="719" t="s">
        <v>408</v>
      </c>
      <c r="G85" s="626">
        <v>1</v>
      </c>
      <c r="H85" s="720">
        <v>25</v>
      </c>
      <c r="I85" s="720" t="s">
        <v>398</v>
      </c>
      <c r="J85" s="719">
        <v>4</v>
      </c>
      <c r="K85" s="627" t="s">
        <v>387</v>
      </c>
      <c r="L85" s="626" t="s">
        <v>556</v>
      </c>
      <c r="M85" s="645">
        <v>4.5</v>
      </c>
      <c r="N85" s="627" t="s">
        <v>1110</v>
      </c>
      <c r="O85" s="505"/>
      <c r="P85" s="505"/>
      <c r="Q85" s="505"/>
      <c r="R85" s="505"/>
    </row>
    <row r="86" spans="1:18" s="591" customFormat="1" ht="47.25">
      <c r="A86" s="595">
        <v>201</v>
      </c>
      <c r="B86" s="623" t="s">
        <v>55</v>
      </c>
      <c r="C86" s="626">
        <v>54</v>
      </c>
      <c r="D86" s="719" t="s">
        <v>573</v>
      </c>
      <c r="E86" s="719" t="s">
        <v>574</v>
      </c>
      <c r="F86" s="719" t="s">
        <v>408</v>
      </c>
      <c r="G86" s="626">
        <v>1</v>
      </c>
      <c r="H86" s="720">
        <v>25</v>
      </c>
      <c r="I86" s="720" t="s">
        <v>398</v>
      </c>
      <c r="J86" s="719">
        <v>2</v>
      </c>
      <c r="K86" s="627" t="s">
        <v>387</v>
      </c>
      <c r="L86" s="626" t="s">
        <v>556</v>
      </c>
      <c r="M86" s="645">
        <v>4.3499999999999996</v>
      </c>
      <c r="N86" s="627" t="s">
        <v>1356</v>
      </c>
      <c r="O86" s="505"/>
      <c r="P86" s="505"/>
      <c r="Q86" s="505"/>
      <c r="R86" s="505"/>
    </row>
    <row r="87" spans="1:18" s="591" customFormat="1" ht="31.5">
      <c r="A87" s="595">
        <v>201</v>
      </c>
      <c r="B87" s="623" t="s">
        <v>55</v>
      </c>
      <c r="C87" s="626">
        <v>56</v>
      </c>
      <c r="D87" s="719" t="s">
        <v>575</v>
      </c>
      <c r="E87" s="719" t="s">
        <v>473</v>
      </c>
      <c r="F87" s="719" t="s">
        <v>408</v>
      </c>
      <c r="G87" s="626">
        <v>16</v>
      </c>
      <c r="H87" s="720">
        <v>26</v>
      </c>
      <c r="I87" s="720" t="s">
        <v>545</v>
      </c>
      <c r="J87" s="719">
        <v>2</v>
      </c>
      <c r="K87" s="627" t="s">
        <v>387</v>
      </c>
      <c r="L87" s="626" t="s">
        <v>388</v>
      </c>
      <c r="M87" s="645">
        <v>20.16</v>
      </c>
      <c r="N87" s="627" t="s">
        <v>1111</v>
      </c>
      <c r="O87" s="505"/>
      <c r="P87" s="505"/>
      <c r="Q87" s="505"/>
      <c r="R87" s="505"/>
    </row>
    <row r="88" spans="1:18" s="591" customFormat="1" ht="15.75">
      <c r="A88" s="595">
        <v>201</v>
      </c>
      <c r="B88" s="623" t="s">
        <v>55</v>
      </c>
      <c r="C88" s="626">
        <v>58</v>
      </c>
      <c r="D88" s="719" t="s">
        <v>576</v>
      </c>
      <c r="E88" s="626" t="s">
        <v>577</v>
      </c>
      <c r="F88" s="719" t="s">
        <v>408</v>
      </c>
      <c r="G88" s="626">
        <v>26</v>
      </c>
      <c r="H88" s="720">
        <v>120</v>
      </c>
      <c r="I88" s="720" t="s">
        <v>497</v>
      </c>
      <c r="J88" s="719">
        <v>1</v>
      </c>
      <c r="K88" s="627" t="s">
        <v>387</v>
      </c>
      <c r="L88" s="626" t="s">
        <v>405</v>
      </c>
      <c r="M88" s="645">
        <v>1.1448</v>
      </c>
      <c r="N88" s="627" t="s">
        <v>1112</v>
      </c>
      <c r="O88" s="505"/>
      <c r="P88" s="505"/>
      <c r="Q88" s="505"/>
      <c r="R88" s="505"/>
    </row>
    <row r="89" spans="1:18" s="599" customFormat="1" ht="47.25">
      <c r="A89" s="595">
        <v>201</v>
      </c>
      <c r="B89" s="623" t="s">
        <v>55</v>
      </c>
      <c r="C89" s="626">
        <v>58</v>
      </c>
      <c r="D89" s="719" t="s">
        <v>578</v>
      </c>
      <c r="E89" s="626" t="s">
        <v>579</v>
      </c>
      <c r="F89" s="719" t="s">
        <v>408</v>
      </c>
      <c r="G89" s="626">
        <v>38</v>
      </c>
      <c r="H89" s="626"/>
      <c r="I89" s="720" t="s">
        <v>497</v>
      </c>
      <c r="J89" s="719">
        <v>1</v>
      </c>
      <c r="K89" s="627" t="s">
        <v>387</v>
      </c>
      <c r="L89" s="626" t="s">
        <v>406</v>
      </c>
      <c r="M89" s="645">
        <v>19.224</v>
      </c>
      <c r="N89" s="627" t="s">
        <v>1113</v>
      </c>
      <c r="O89" s="505"/>
      <c r="P89" s="505"/>
      <c r="Q89" s="505"/>
      <c r="R89" s="505"/>
    </row>
    <row r="90" spans="1:18" s="779" customFormat="1" ht="44.25" customHeight="1">
      <c r="A90" s="890" t="s">
        <v>267</v>
      </c>
      <c r="B90" s="890"/>
      <c r="C90" s="890"/>
      <c r="D90" s="890"/>
      <c r="E90" s="890"/>
      <c r="F90" s="890"/>
      <c r="G90" s="890"/>
      <c r="H90" s="890"/>
      <c r="I90" s="890"/>
      <c r="J90" s="890"/>
      <c r="K90" s="890"/>
      <c r="L90" s="890"/>
      <c r="M90" s="890"/>
      <c r="N90" s="890"/>
      <c r="O90" s="890"/>
      <c r="P90" s="890"/>
      <c r="Q90" s="890"/>
      <c r="R90" s="890"/>
    </row>
    <row r="91" spans="1:18" s="591" customFormat="1" ht="68.25" customHeight="1">
      <c r="A91" s="721">
        <v>201</v>
      </c>
      <c r="B91" s="721" t="s">
        <v>609</v>
      </c>
      <c r="C91" s="721">
        <v>63</v>
      </c>
      <c r="D91" s="722" t="s">
        <v>610</v>
      </c>
      <c r="E91" s="722" t="s">
        <v>611</v>
      </c>
      <c r="F91" s="722" t="s">
        <v>408</v>
      </c>
      <c r="G91" s="722" t="s">
        <v>612</v>
      </c>
      <c r="H91" s="722">
        <v>30</v>
      </c>
      <c r="I91" s="722" t="s">
        <v>613</v>
      </c>
      <c r="J91" s="722">
        <v>1</v>
      </c>
      <c r="K91" s="722" t="s">
        <v>387</v>
      </c>
      <c r="L91" s="722" t="s">
        <v>614</v>
      </c>
      <c r="M91" s="645">
        <v>20</v>
      </c>
      <c r="N91" s="627" t="s">
        <v>615</v>
      </c>
      <c r="O91" s="505"/>
      <c r="P91" s="505"/>
      <c r="Q91" s="505"/>
      <c r="R91" s="505"/>
    </row>
    <row r="92" spans="1:18" s="591" customFormat="1" ht="78.75">
      <c r="A92" s="626">
        <v>201</v>
      </c>
      <c r="B92" s="627" t="s">
        <v>74</v>
      </c>
      <c r="C92" s="595">
        <v>64</v>
      </c>
      <c r="D92" s="505" t="s">
        <v>436</v>
      </c>
      <c r="E92" s="505" t="s">
        <v>681</v>
      </c>
      <c r="F92" s="505" t="s">
        <v>408</v>
      </c>
      <c r="G92" s="595">
        <v>2</v>
      </c>
      <c r="H92" s="625">
        <v>50</v>
      </c>
      <c r="I92" s="505" t="s">
        <v>407</v>
      </c>
      <c r="J92" s="624">
        <v>1</v>
      </c>
      <c r="K92" s="505" t="s">
        <v>387</v>
      </c>
      <c r="L92" s="505" t="s">
        <v>405</v>
      </c>
      <c r="M92" s="645">
        <v>4</v>
      </c>
      <c r="N92" s="505" t="s">
        <v>682</v>
      </c>
      <c r="O92" s="505"/>
      <c r="P92" s="505"/>
      <c r="Q92" s="505"/>
      <c r="R92" s="505"/>
    </row>
    <row r="93" spans="1:18" s="591" customFormat="1" ht="47.25">
      <c r="A93" s="626">
        <v>201</v>
      </c>
      <c r="B93" s="627" t="s">
        <v>74</v>
      </c>
      <c r="C93" s="595">
        <v>65</v>
      </c>
      <c r="D93" s="505" t="s">
        <v>683</v>
      </c>
      <c r="E93" s="505" t="s">
        <v>684</v>
      </c>
      <c r="F93" s="505" t="s">
        <v>408</v>
      </c>
      <c r="G93" s="595">
        <v>2</v>
      </c>
      <c r="H93" s="625">
        <v>86</v>
      </c>
      <c r="I93" s="505" t="s">
        <v>407</v>
      </c>
      <c r="J93" s="624">
        <v>1</v>
      </c>
      <c r="K93" s="505" t="s">
        <v>387</v>
      </c>
      <c r="L93" s="505" t="s">
        <v>685</v>
      </c>
      <c r="M93" s="645">
        <v>2.4</v>
      </c>
      <c r="N93" s="505" t="s">
        <v>686</v>
      </c>
      <c r="O93" s="505"/>
      <c r="P93" s="505"/>
      <c r="Q93" s="505"/>
      <c r="R93" s="505"/>
    </row>
    <row r="94" spans="1:18" s="591" customFormat="1" ht="47.25">
      <c r="A94" s="626">
        <v>201</v>
      </c>
      <c r="B94" s="627" t="s">
        <v>74</v>
      </c>
      <c r="C94" s="595">
        <v>65</v>
      </c>
      <c r="D94" s="505" t="s">
        <v>1321</v>
      </c>
      <c r="E94" s="505" t="s">
        <v>1322</v>
      </c>
      <c r="F94" s="505" t="s">
        <v>408</v>
      </c>
      <c r="G94" s="595">
        <v>8</v>
      </c>
      <c r="H94" s="625">
        <v>55</v>
      </c>
      <c r="I94" s="505" t="s">
        <v>424</v>
      </c>
      <c r="J94" s="624">
        <v>1</v>
      </c>
      <c r="K94" s="505" t="s">
        <v>387</v>
      </c>
      <c r="L94" s="505" t="s">
        <v>405</v>
      </c>
      <c r="M94" s="645">
        <v>4.4880000000000004</v>
      </c>
      <c r="N94" s="505" t="s">
        <v>1323</v>
      </c>
      <c r="O94" s="505"/>
      <c r="P94" s="505"/>
      <c r="Q94" s="505"/>
      <c r="R94" s="505"/>
    </row>
    <row r="95" spans="1:18" s="591" customFormat="1" ht="15.75">
      <c r="A95" s="626"/>
      <c r="B95" s="627"/>
      <c r="C95" s="595"/>
      <c r="D95" s="505"/>
      <c r="E95" s="505"/>
      <c r="F95" s="505"/>
      <c r="G95" s="595"/>
      <c r="H95" s="625"/>
      <c r="I95" s="505"/>
      <c r="J95" s="624"/>
      <c r="K95" s="505"/>
      <c r="L95" s="505"/>
      <c r="M95" s="645"/>
      <c r="N95" s="505"/>
      <c r="O95" s="505"/>
      <c r="P95" s="505"/>
      <c r="Q95" s="505"/>
      <c r="R95" s="505"/>
    </row>
    <row r="96" spans="1:18" s="591" customFormat="1" ht="47.25">
      <c r="A96" s="626">
        <v>201</v>
      </c>
      <c r="B96" s="627" t="s">
        <v>74</v>
      </c>
      <c r="C96" s="595">
        <v>65</v>
      </c>
      <c r="D96" s="505" t="s">
        <v>687</v>
      </c>
      <c r="E96" s="505" t="s">
        <v>688</v>
      </c>
      <c r="F96" s="505" t="s">
        <v>408</v>
      </c>
      <c r="G96" s="595">
        <v>89</v>
      </c>
      <c r="H96" s="625">
        <v>50</v>
      </c>
      <c r="I96" s="505" t="s">
        <v>689</v>
      </c>
      <c r="J96" s="624">
        <v>1</v>
      </c>
      <c r="K96" s="505" t="s">
        <v>387</v>
      </c>
      <c r="L96" s="505" t="s">
        <v>420</v>
      </c>
      <c r="M96" s="645">
        <v>9.7471999999999994</v>
      </c>
      <c r="N96" s="505" t="s">
        <v>690</v>
      </c>
      <c r="O96" s="505"/>
      <c r="P96" s="505"/>
      <c r="Q96" s="505"/>
      <c r="R96" s="505"/>
    </row>
    <row r="97" spans="1:18" s="591" customFormat="1" ht="47.25">
      <c r="A97" s="626">
        <v>201</v>
      </c>
      <c r="B97" s="627" t="s">
        <v>74</v>
      </c>
      <c r="C97" s="595">
        <v>66</v>
      </c>
      <c r="D97" s="505" t="s">
        <v>691</v>
      </c>
      <c r="E97" s="505" t="s">
        <v>692</v>
      </c>
      <c r="F97" s="505" t="s">
        <v>408</v>
      </c>
      <c r="G97" s="595">
        <v>1</v>
      </c>
      <c r="H97" s="625">
        <v>30</v>
      </c>
      <c r="I97" s="505" t="s">
        <v>407</v>
      </c>
      <c r="J97" s="624">
        <v>14</v>
      </c>
      <c r="K97" s="505" t="s">
        <v>387</v>
      </c>
      <c r="L97" s="505" t="s">
        <v>693</v>
      </c>
      <c r="M97" s="645">
        <v>8</v>
      </c>
      <c r="N97" s="505" t="s">
        <v>1114</v>
      </c>
      <c r="O97" s="505"/>
      <c r="P97" s="505"/>
      <c r="Q97" s="505"/>
      <c r="R97" s="505"/>
    </row>
    <row r="98" spans="1:18" s="591" customFormat="1" ht="47.25">
      <c r="A98" s="626">
        <v>201</v>
      </c>
      <c r="B98" s="627" t="s">
        <v>74</v>
      </c>
      <c r="C98" s="595">
        <v>66</v>
      </c>
      <c r="D98" s="505" t="s">
        <v>694</v>
      </c>
      <c r="E98" s="505" t="s">
        <v>695</v>
      </c>
      <c r="F98" s="505" t="s">
        <v>408</v>
      </c>
      <c r="G98" s="595">
        <v>43</v>
      </c>
      <c r="H98" s="625">
        <v>50</v>
      </c>
      <c r="I98" s="505" t="s">
        <v>437</v>
      </c>
      <c r="J98" s="624">
        <v>1</v>
      </c>
      <c r="K98" s="505" t="s">
        <v>387</v>
      </c>
      <c r="L98" s="505" t="s">
        <v>388</v>
      </c>
      <c r="M98" s="645">
        <v>9.07</v>
      </c>
      <c r="N98" s="505" t="s">
        <v>1115</v>
      </c>
      <c r="O98" s="505"/>
      <c r="P98" s="505"/>
      <c r="Q98" s="505"/>
      <c r="R98" s="505"/>
    </row>
    <row r="99" spans="1:18" s="591" customFormat="1" ht="47.25">
      <c r="A99" s="626">
        <v>201</v>
      </c>
      <c r="B99" s="627" t="s">
        <v>74</v>
      </c>
      <c r="C99" s="595">
        <v>66</v>
      </c>
      <c r="D99" s="505" t="s">
        <v>696</v>
      </c>
      <c r="E99" s="505" t="s">
        <v>697</v>
      </c>
      <c r="F99" s="505" t="s">
        <v>408</v>
      </c>
      <c r="G99" s="595">
        <v>43</v>
      </c>
      <c r="H99" s="625">
        <v>50</v>
      </c>
      <c r="I99" s="505" t="s">
        <v>437</v>
      </c>
      <c r="J99" s="624">
        <v>1</v>
      </c>
      <c r="K99" s="505" t="s">
        <v>387</v>
      </c>
      <c r="L99" s="505" t="s">
        <v>388</v>
      </c>
      <c r="M99" s="645">
        <v>9.07</v>
      </c>
      <c r="N99" s="505" t="s">
        <v>1116</v>
      </c>
      <c r="O99" s="505"/>
      <c r="P99" s="505"/>
      <c r="Q99" s="505"/>
      <c r="R99" s="505"/>
    </row>
    <row r="100" spans="1:18" s="591" customFormat="1" ht="47.25">
      <c r="A100" s="626">
        <v>201</v>
      </c>
      <c r="B100" s="627" t="s">
        <v>74</v>
      </c>
      <c r="C100" s="595">
        <v>67</v>
      </c>
      <c r="D100" s="628" t="s">
        <v>698</v>
      </c>
      <c r="E100" s="505" t="s">
        <v>699</v>
      </c>
      <c r="F100" s="505" t="s">
        <v>408</v>
      </c>
      <c r="G100" s="595">
        <v>2</v>
      </c>
      <c r="H100" s="625">
        <v>48</v>
      </c>
      <c r="I100" s="505" t="s">
        <v>403</v>
      </c>
      <c r="J100" s="624">
        <v>1</v>
      </c>
      <c r="K100" s="505" t="s">
        <v>387</v>
      </c>
      <c r="L100" s="505" t="s">
        <v>446</v>
      </c>
      <c r="M100" s="645">
        <v>1.216</v>
      </c>
      <c r="N100" s="505" t="s">
        <v>1117</v>
      </c>
      <c r="O100" s="505"/>
      <c r="P100" s="505"/>
      <c r="Q100" s="505"/>
      <c r="R100" s="505"/>
    </row>
    <row r="101" spans="1:18" s="591" customFormat="1" ht="47.25">
      <c r="A101" s="626">
        <v>201</v>
      </c>
      <c r="B101" s="627" t="s">
        <v>74</v>
      </c>
      <c r="C101" s="595">
        <v>67</v>
      </c>
      <c r="D101" s="628" t="s">
        <v>700</v>
      </c>
      <c r="E101" s="505" t="s">
        <v>701</v>
      </c>
      <c r="F101" s="505" t="s">
        <v>408</v>
      </c>
      <c r="G101" s="595">
        <v>2</v>
      </c>
      <c r="H101" s="625">
        <v>48</v>
      </c>
      <c r="I101" s="505" t="s">
        <v>403</v>
      </c>
      <c r="J101" s="624">
        <v>1</v>
      </c>
      <c r="K101" s="505" t="s">
        <v>387</v>
      </c>
      <c r="L101" s="505" t="s">
        <v>446</v>
      </c>
      <c r="M101" s="645">
        <v>1.2</v>
      </c>
      <c r="N101" s="505" t="s">
        <v>1118</v>
      </c>
      <c r="O101" s="505"/>
      <c r="P101" s="505"/>
      <c r="Q101" s="505"/>
      <c r="R101" s="505"/>
    </row>
    <row r="102" spans="1:18" s="590" customFormat="1" ht="47.25">
      <c r="A102" s="626">
        <v>201</v>
      </c>
      <c r="B102" s="627" t="s">
        <v>74</v>
      </c>
      <c r="C102" s="595">
        <v>67</v>
      </c>
      <c r="D102" s="628" t="s">
        <v>698</v>
      </c>
      <c r="E102" s="505" t="s">
        <v>671</v>
      </c>
      <c r="F102" s="505" t="s">
        <v>408</v>
      </c>
      <c r="G102" s="595">
        <v>33</v>
      </c>
      <c r="H102" s="625">
        <v>30</v>
      </c>
      <c r="I102" s="505" t="s">
        <v>403</v>
      </c>
      <c r="J102" s="624">
        <v>1</v>
      </c>
      <c r="K102" s="505" t="s">
        <v>387</v>
      </c>
      <c r="L102" s="505" t="s">
        <v>388</v>
      </c>
      <c r="M102" s="645">
        <v>5</v>
      </c>
      <c r="N102" s="505" t="s">
        <v>1119</v>
      </c>
      <c r="O102" s="505"/>
      <c r="P102" s="505"/>
      <c r="Q102" s="505"/>
      <c r="R102" s="505"/>
    </row>
    <row r="103" spans="1:18" s="591" customFormat="1" ht="236.25">
      <c r="A103" s="595">
        <v>201</v>
      </c>
      <c r="B103" s="627" t="s">
        <v>74</v>
      </c>
      <c r="C103" s="595">
        <v>68</v>
      </c>
      <c r="D103" s="505" t="s">
        <v>1244</v>
      </c>
      <c r="E103" s="505"/>
      <c r="F103" s="505" t="s">
        <v>1245</v>
      </c>
      <c r="G103" s="505" t="s">
        <v>1246</v>
      </c>
      <c r="H103" s="505" t="s">
        <v>1247</v>
      </c>
      <c r="I103" s="505" t="s">
        <v>1248</v>
      </c>
      <c r="J103" s="505" t="s">
        <v>1249</v>
      </c>
      <c r="K103" s="505" t="s">
        <v>1250</v>
      </c>
      <c r="L103" s="505" t="s">
        <v>1251</v>
      </c>
      <c r="M103" s="723">
        <v>242.8</v>
      </c>
      <c r="N103" s="505" t="s">
        <v>1252</v>
      </c>
      <c r="O103" s="505"/>
      <c r="P103" s="505"/>
      <c r="Q103" s="505"/>
      <c r="R103" s="505"/>
    </row>
    <row r="104" spans="1:18" s="591" customFormat="1" ht="75">
      <c r="A104" s="493">
        <v>201</v>
      </c>
      <c r="B104" s="505" t="s">
        <v>795</v>
      </c>
      <c r="C104" s="724">
        <v>69</v>
      </c>
      <c r="D104" s="725" t="s">
        <v>1253</v>
      </c>
      <c r="E104" s="725" t="s">
        <v>1254</v>
      </c>
      <c r="F104" s="725" t="s">
        <v>408</v>
      </c>
      <c r="G104" s="725" t="s">
        <v>1255</v>
      </c>
      <c r="H104" s="725" t="s">
        <v>1256</v>
      </c>
      <c r="I104" s="725" t="s">
        <v>1257</v>
      </c>
      <c r="J104" s="725" t="s">
        <v>1258</v>
      </c>
      <c r="K104" s="725" t="s">
        <v>1259</v>
      </c>
      <c r="L104" s="725" t="s">
        <v>1260</v>
      </c>
      <c r="M104" s="726">
        <f>187400/100000</f>
        <v>1.8740000000000001</v>
      </c>
      <c r="N104" s="725" t="s">
        <v>1261</v>
      </c>
      <c r="O104" s="505"/>
      <c r="P104" s="505"/>
      <c r="Q104" s="505"/>
      <c r="R104" s="505"/>
    </row>
    <row r="105" spans="1:18" s="591" customFormat="1" ht="75">
      <c r="A105" s="493">
        <v>201</v>
      </c>
      <c r="B105" s="505" t="s">
        <v>795</v>
      </c>
      <c r="C105" s="724">
        <v>69</v>
      </c>
      <c r="D105" s="725" t="s">
        <v>1253</v>
      </c>
      <c r="E105" s="725" t="s">
        <v>1262</v>
      </c>
      <c r="F105" s="725" t="s">
        <v>408</v>
      </c>
      <c r="G105" s="725" t="s">
        <v>1263</v>
      </c>
      <c r="H105" s="725" t="s">
        <v>1264</v>
      </c>
      <c r="I105" s="725" t="s">
        <v>1257</v>
      </c>
      <c r="J105" s="725" t="s">
        <v>1265</v>
      </c>
      <c r="K105" s="725" t="s">
        <v>1266</v>
      </c>
      <c r="L105" s="725" t="s">
        <v>388</v>
      </c>
      <c r="M105" s="726">
        <f>689700/100000</f>
        <v>6.8970000000000002</v>
      </c>
      <c r="N105" s="725" t="s">
        <v>1267</v>
      </c>
      <c r="O105" s="505"/>
      <c r="P105" s="505"/>
      <c r="Q105" s="505"/>
      <c r="R105" s="505"/>
    </row>
    <row r="106" spans="1:18" s="591" customFormat="1" ht="120">
      <c r="A106" s="493">
        <v>201</v>
      </c>
      <c r="B106" s="505" t="s">
        <v>795</v>
      </c>
      <c r="C106" s="724">
        <v>69</v>
      </c>
      <c r="D106" s="725" t="s">
        <v>1253</v>
      </c>
      <c r="E106" s="725" t="s">
        <v>1268</v>
      </c>
      <c r="F106" s="725" t="s">
        <v>408</v>
      </c>
      <c r="G106" s="725" t="s">
        <v>1269</v>
      </c>
      <c r="H106" s="725" t="s">
        <v>1270</v>
      </c>
      <c r="I106" s="725" t="s">
        <v>1257</v>
      </c>
      <c r="J106" s="725" t="s">
        <v>1271</v>
      </c>
      <c r="K106" s="725" t="s">
        <v>1272</v>
      </c>
      <c r="L106" s="725" t="s">
        <v>420</v>
      </c>
      <c r="M106" s="726">
        <f>10161700/100000</f>
        <v>101.617</v>
      </c>
      <c r="N106" s="725" t="s">
        <v>1273</v>
      </c>
      <c r="O106" s="505"/>
      <c r="P106" s="505"/>
      <c r="Q106" s="505"/>
      <c r="R106" s="505"/>
    </row>
    <row r="107" spans="1:18" s="591" customFormat="1" ht="60">
      <c r="A107" s="493">
        <v>201</v>
      </c>
      <c r="B107" s="505" t="s">
        <v>795</v>
      </c>
      <c r="C107" s="724">
        <v>72</v>
      </c>
      <c r="D107" s="725" t="s">
        <v>1274</v>
      </c>
      <c r="E107" s="725" t="s">
        <v>1275</v>
      </c>
      <c r="F107" s="725" t="s">
        <v>408</v>
      </c>
      <c r="G107" s="725" t="s">
        <v>1255</v>
      </c>
      <c r="H107" s="725" t="s">
        <v>1276</v>
      </c>
      <c r="I107" s="725" t="s">
        <v>1277</v>
      </c>
      <c r="J107" s="725" t="s">
        <v>1278</v>
      </c>
      <c r="K107" s="725" t="s">
        <v>1279</v>
      </c>
      <c r="L107" s="725" t="s">
        <v>1260</v>
      </c>
      <c r="M107" s="726">
        <f>141800/100000</f>
        <v>1.4179999999999999</v>
      </c>
      <c r="N107" s="725" t="s">
        <v>1280</v>
      </c>
      <c r="O107" s="505"/>
      <c r="P107" s="505"/>
      <c r="Q107" s="505"/>
      <c r="R107" s="505"/>
    </row>
    <row r="108" spans="1:18" s="591" customFormat="1" ht="60">
      <c r="A108" s="493">
        <v>201</v>
      </c>
      <c r="B108" s="505" t="s">
        <v>795</v>
      </c>
      <c r="C108" s="724">
        <v>72</v>
      </c>
      <c r="D108" s="725" t="s">
        <v>1274</v>
      </c>
      <c r="E108" s="725" t="s">
        <v>1281</v>
      </c>
      <c r="F108" s="725" t="s">
        <v>408</v>
      </c>
      <c r="G108" s="725" t="s">
        <v>1397</v>
      </c>
      <c r="H108" s="725" t="s">
        <v>1282</v>
      </c>
      <c r="I108" s="725" t="s">
        <v>1277</v>
      </c>
      <c r="J108" s="725" t="s">
        <v>1265</v>
      </c>
      <c r="K108" s="725" t="s">
        <v>1283</v>
      </c>
      <c r="L108" s="725" t="s">
        <v>388</v>
      </c>
      <c r="M108" s="727">
        <v>7.3339999999999996</v>
      </c>
      <c r="N108" s="725" t="s">
        <v>1284</v>
      </c>
      <c r="O108" s="505"/>
      <c r="P108" s="505"/>
      <c r="Q108" s="505"/>
      <c r="R108" s="505"/>
    </row>
    <row r="109" spans="1:18" s="591" customFormat="1" ht="90">
      <c r="A109" s="493">
        <v>201</v>
      </c>
      <c r="B109" s="505" t="s">
        <v>795</v>
      </c>
      <c r="C109" s="724">
        <v>72</v>
      </c>
      <c r="D109" s="725" t="s">
        <v>1274</v>
      </c>
      <c r="E109" s="725" t="s">
        <v>1285</v>
      </c>
      <c r="F109" s="725" t="s">
        <v>408</v>
      </c>
      <c r="G109" s="725" t="s">
        <v>1286</v>
      </c>
      <c r="H109" s="725" t="s">
        <v>1287</v>
      </c>
      <c r="I109" s="725" t="s">
        <v>1277</v>
      </c>
      <c r="J109" s="725" t="s">
        <v>1265</v>
      </c>
      <c r="K109" s="725" t="s">
        <v>1288</v>
      </c>
      <c r="L109" s="725" t="s">
        <v>388</v>
      </c>
      <c r="M109" s="726">
        <f>1109600/100000</f>
        <v>11.096</v>
      </c>
      <c r="N109" s="725" t="s">
        <v>1289</v>
      </c>
      <c r="O109" s="505"/>
      <c r="P109" s="505"/>
      <c r="Q109" s="505"/>
      <c r="R109" s="505"/>
    </row>
    <row r="110" spans="1:18" s="591" customFormat="1" ht="90" customHeight="1">
      <c r="A110" s="493">
        <v>201</v>
      </c>
      <c r="B110" s="505" t="s">
        <v>795</v>
      </c>
      <c r="C110" s="724">
        <v>72</v>
      </c>
      <c r="D110" s="725" t="s">
        <v>1290</v>
      </c>
      <c r="E110" s="725" t="s">
        <v>492</v>
      </c>
      <c r="F110" s="725" t="s">
        <v>408</v>
      </c>
      <c r="G110" s="725" t="s">
        <v>1398</v>
      </c>
      <c r="H110" s="725" t="s">
        <v>1291</v>
      </c>
      <c r="I110" s="725" t="s">
        <v>1277</v>
      </c>
      <c r="J110" s="725" t="s">
        <v>1292</v>
      </c>
      <c r="K110" s="725" t="s">
        <v>1293</v>
      </c>
      <c r="L110" s="725" t="s">
        <v>420</v>
      </c>
      <c r="M110" s="726">
        <v>11.52</v>
      </c>
      <c r="N110" s="725" t="s">
        <v>1294</v>
      </c>
      <c r="O110" s="505"/>
      <c r="P110" s="505"/>
      <c r="Q110" s="505"/>
      <c r="R110" s="505"/>
    </row>
    <row r="111" spans="1:18" s="591" customFormat="1" ht="141.75">
      <c r="A111" s="493">
        <v>201</v>
      </c>
      <c r="B111" s="595" t="s">
        <v>1347</v>
      </c>
      <c r="C111" s="595" t="s">
        <v>1348</v>
      </c>
      <c r="D111" s="624" t="s">
        <v>1349</v>
      </c>
      <c r="E111" s="595" t="s">
        <v>1350</v>
      </c>
      <c r="F111" s="595" t="s">
        <v>408</v>
      </c>
      <c r="G111" s="595">
        <v>36</v>
      </c>
      <c r="H111" s="595">
        <v>45</v>
      </c>
      <c r="I111" s="595" t="s">
        <v>1351</v>
      </c>
      <c r="J111" s="595">
        <v>2</v>
      </c>
      <c r="K111" s="595" t="s">
        <v>1352</v>
      </c>
      <c r="L111" s="595" t="s">
        <v>405</v>
      </c>
      <c r="M111" s="630">
        <v>25.189920000000001</v>
      </c>
      <c r="N111" s="505" t="s">
        <v>1353</v>
      </c>
      <c r="O111" s="505"/>
      <c r="P111" s="505"/>
      <c r="Q111" s="505"/>
      <c r="R111" s="505"/>
    </row>
    <row r="112" spans="1:18" s="591" customFormat="1" ht="30">
      <c r="A112" s="724">
        <v>201</v>
      </c>
      <c r="B112" s="724" t="s">
        <v>616</v>
      </c>
      <c r="C112" s="724">
        <v>81</v>
      </c>
      <c r="D112" s="725" t="s">
        <v>1190</v>
      </c>
      <c r="E112" s="725" t="s">
        <v>1191</v>
      </c>
      <c r="F112" s="725" t="s">
        <v>408</v>
      </c>
      <c r="G112" s="725" t="s">
        <v>612</v>
      </c>
      <c r="H112" s="725">
        <v>30</v>
      </c>
      <c r="I112" s="725" t="s">
        <v>613</v>
      </c>
      <c r="J112" s="724">
        <v>1</v>
      </c>
      <c r="K112" s="725" t="s">
        <v>387</v>
      </c>
      <c r="L112" s="725" t="s">
        <v>1192</v>
      </c>
      <c r="M112" s="726">
        <v>12</v>
      </c>
      <c r="N112" s="725" t="s">
        <v>1193</v>
      </c>
      <c r="O112" s="505"/>
      <c r="P112" s="505"/>
      <c r="Q112" s="505"/>
      <c r="R112" s="505"/>
    </row>
    <row r="113" spans="1:18" s="591" customFormat="1" ht="60">
      <c r="A113" s="724">
        <v>201</v>
      </c>
      <c r="B113" s="724" t="s">
        <v>616</v>
      </c>
      <c r="C113" s="724">
        <v>83</v>
      </c>
      <c r="D113" s="725" t="s">
        <v>1194</v>
      </c>
      <c r="E113" s="725" t="s">
        <v>1195</v>
      </c>
      <c r="F113" s="725" t="s">
        <v>408</v>
      </c>
      <c r="G113" s="725" t="s">
        <v>612</v>
      </c>
      <c r="H113" s="725">
        <v>38</v>
      </c>
      <c r="I113" s="725" t="s">
        <v>1196</v>
      </c>
      <c r="J113" s="724">
        <v>1</v>
      </c>
      <c r="K113" s="725" t="s">
        <v>387</v>
      </c>
      <c r="L113" s="725" t="s">
        <v>1197</v>
      </c>
      <c r="M113" s="726">
        <v>12</v>
      </c>
      <c r="N113" s="725" t="s">
        <v>1198</v>
      </c>
      <c r="O113" s="505"/>
      <c r="P113" s="505"/>
      <c r="Q113" s="505"/>
      <c r="R113" s="505"/>
    </row>
    <row r="114" spans="1:18" s="601" customFormat="1" ht="66" customHeight="1">
      <c r="A114" s="721">
        <v>201</v>
      </c>
      <c r="B114" s="721" t="s">
        <v>852</v>
      </c>
      <c r="C114" s="721">
        <v>84</v>
      </c>
      <c r="D114" s="722" t="s">
        <v>617</v>
      </c>
      <c r="E114" s="722" t="s">
        <v>618</v>
      </c>
      <c r="F114" s="722" t="s">
        <v>408</v>
      </c>
      <c r="G114" s="722" t="s">
        <v>612</v>
      </c>
      <c r="H114" s="722">
        <v>30</v>
      </c>
      <c r="I114" s="722" t="s">
        <v>613</v>
      </c>
      <c r="J114" s="721">
        <v>1</v>
      </c>
      <c r="K114" s="722" t="s">
        <v>387</v>
      </c>
      <c r="L114" s="722" t="s">
        <v>619</v>
      </c>
      <c r="M114" s="728">
        <v>7.55</v>
      </c>
      <c r="N114" s="722" t="s">
        <v>1120</v>
      </c>
      <c r="O114" s="624"/>
      <c r="P114" s="624"/>
      <c r="Q114" s="624"/>
      <c r="R114" s="624"/>
    </row>
    <row r="115" spans="1:18" s="778" customFormat="1" ht="29.25" customHeight="1">
      <c r="A115" s="780" t="s">
        <v>268</v>
      </c>
      <c r="B115" s="780"/>
      <c r="C115" s="780"/>
      <c r="D115" s="780"/>
      <c r="E115" s="780"/>
      <c r="F115" s="780"/>
      <c r="G115" s="780"/>
      <c r="H115" s="780"/>
      <c r="I115" s="780"/>
      <c r="J115" s="780"/>
      <c r="K115" s="780"/>
      <c r="L115" s="780"/>
      <c r="M115" s="780"/>
      <c r="N115" s="781"/>
      <c r="O115" s="781"/>
      <c r="P115" s="781"/>
      <c r="Q115" s="781"/>
      <c r="R115" s="781"/>
    </row>
    <row r="116" spans="1:18" s="591" customFormat="1" ht="45">
      <c r="A116" s="717">
        <v>201</v>
      </c>
      <c r="B116" s="729" t="s">
        <v>110</v>
      </c>
      <c r="C116" s="724">
        <v>96</v>
      </c>
      <c r="D116" s="725" t="s">
        <v>1199</v>
      </c>
      <c r="E116" s="725" t="s">
        <v>1200</v>
      </c>
      <c r="F116" s="725" t="s">
        <v>1201</v>
      </c>
      <c r="G116" s="725">
        <v>2</v>
      </c>
      <c r="H116" s="725">
        <v>25</v>
      </c>
      <c r="I116" s="725" t="s">
        <v>1202</v>
      </c>
      <c r="J116" s="725">
        <v>6</v>
      </c>
      <c r="K116" s="725" t="s">
        <v>387</v>
      </c>
      <c r="L116" s="725" t="s">
        <v>405</v>
      </c>
      <c r="M116" s="730">
        <v>8</v>
      </c>
      <c r="N116" s="725" t="s">
        <v>1327</v>
      </c>
      <c r="O116" s="505"/>
      <c r="P116" s="505"/>
      <c r="Q116" s="505"/>
      <c r="R116" s="505"/>
    </row>
    <row r="117" spans="1:18" s="591" customFormat="1" ht="105.75">
      <c r="A117" s="731">
        <v>201</v>
      </c>
      <c r="B117" s="732" t="s">
        <v>443</v>
      </c>
      <c r="C117" s="731">
        <v>97</v>
      </c>
      <c r="D117" s="732" t="s">
        <v>1229</v>
      </c>
      <c r="E117" s="724" t="s">
        <v>1230</v>
      </c>
      <c r="F117" s="724" t="s">
        <v>1231</v>
      </c>
      <c r="G117" s="733">
        <v>1</v>
      </c>
      <c r="H117" s="724" t="s">
        <v>1232</v>
      </c>
      <c r="I117" s="724" t="s">
        <v>1233</v>
      </c>
      <c r="J117" s="724">
        <v>365</v>
      </c>
      <c r="K117" s="724" t="s">
        <v>445</v>
      </c>
      <c r="L117" s="724"/>
      <c r="M117" s="730">
        <v>47</v>
      </c>
      <c r="N117" s="737" t="s">
        <v>1399</v>
      </c>
      <c r="O117" s="505"/>
      <c r="P117" s="505"/>
      <c r="Q117" s="505"/>
      <c r="R117" s="505"/>
    </row>
    <row r="118" spans="1:18" s="591" customFormat="1" ht="75">
      <c r="A118" s="734">
        <v>201</v>
      </c>
      <c r="B118" s="729" t="s">
        <v>595</v>
      </c>
      <c r="C118" s="724" t="s">
        <v>1121</v>
      </c>
      <c r="D118" s="725" t="s">
        <v>737</v>
      </c>
      <c r="E118" s="725" t="s">
        <v>738</v>
      </c>
      <c r="F118" s="725" t="s">
        <v>389</v>
      </c>
      <c r="G118" s="725">
        <v>1</v>
      </c>
      <c r="H118" s="725" t="s">
        <v>739</v>
      </c>
      <c r="I118" s="725" t="s">
        <v>1122</v>
      </c>
      <c r="J118" s="725" t="s">
        <v>495</v>
      </c>
      <c r="K118" s="725" t="s">
        <v>387</v>
      </c>
      <c r="L118" s="725" t="s">
        <v>740</v>
      </c>
      <c r="M118" s="730">
        <v>11.4</v>
      </c>
      <c r="N118" s="725" t="s">
        <v>1123</v>
      </c>
      <c r="O118" s="505"/>
      <c r="P118" s="505"/>
      <c r="Q118" s="505"/>
      <c r="R118" s="505"/>
    </row>
    <row r="119" spans="1:18" s="591" customFormat="1" ht="45">
      <c r="A119" s="626">
        <v>201</v>
      </c>
      <c r="B119" s="729" t="s">
        <v>595</v>
      </c>
      <c r="C119" s="724" t="s">
        <v>1124</v>
      </c>
      <c r="D119" s="725" t="s">
        <v>741</v>
      </c>
      <c r="E119" s="725" t="s">
        <v>742</v>
      </c>
      <c r="F119" s="725" t="s">
        <v>389</v>
      </c>
      <c r="G119" s="725">
        <v>1</v>
      </c>
      <c r="H119" s="725" t="s">
        <v>743</v>
      </c>
      <c r="I119" s="725" t="s">
        <v>398</v>
      </c>
      <c r="J119" s="725" t="s">
        <v>495</v>
      </c>
      <c r="K119" s="725" t="s">
        <v>387</v>
      </c>
      <c r="L119" s="725" t="s">
        <v>599</v>
      </c>
      <c r="M119" s="730">
        <v>3</v>
      </c>
      <c r="N119" s="725" t="s">
        <v>744</v>
      </c>
      <c r="O119" s="505"/>
      <c r="P119" s="505"/>
      <c r="Q119" s="505"/>
      <c r="R119" s="505"/>
    </row>
    <row r="120" spans="1:18" s="591" customFormat="1" ht="30">
      <c r="A120" s="626">
        <v>201</v>
      </c>
      <c r="B120" s="729" t="s">
        <v>595</v>
      </c>
      <c r="C120" s="724" t="s">
        <v>1124</v>
      </c>
      <c r="D120" s="725" t="s">
        <v>747</v>
      </c>
      <c r="E120" s="725" t="s">
        <v>1125</v>
      </c>
      <c r="F120" s="725" t="s">
        <v>389</v>
      </c>
      <c r="G120" s="725">
        <v>1</v>
      </c>
      <c r="H120" s="725" t="s">
        <v>745</v>
      </c>
      <c r="I120" s="725" t="s">
        <v>1126</v>
      </c>
      <c r="J120" s="725" t="s">
        <v>495</v>
      </c>
      <c r="K120" s="725" t="s">
        <v>387</v>
      </c>
      <c r="L120" s="725" t="s">
        <v>740</v>
      </c>
      <c r="M120" s="730">
        <v>7.6</v>
      </c>
      <c r="N120" s="725" t="s">
        <v>746</v>
      </c>
      <c r="O120" s="505"/>
      <c r="P120" s="505"/>
      <c r="Q120" s="505"/>
      <c r="R120" s="505"/>
    </row>
    <row r="121" spans="1:18" s="591" customFormat="1" ht="189">
      <c r="A121" s="735">
        <v>201</v>
      </c>
      <c r="B121" s="735" t="s">
        <v>290</v>
      </c>
      <c r="C121" s="735" t="s">
        <v>1295</v>
      </c>
      <c r="D121" s="735" t="s">
        <v>1296</v>
      </c>
      <c r="E121" s="735" t="s">
        <v>1297</v>
      </c>
      <c r="F121" s="735" t="s">
        <v>408</v>
      </c>
      <c r="G121" s="735">
        <v>5</v>
      </c>
      <c r="H121" s="735" t="s">
        <v>447</v>
      </c>
      <c r="I121" s="735" t="s">
        <v>1298</v>
      </c>
      <c r="J121" s="735" t="s">
        <v>625</v>
      </c>
      <c r="K121" s="735" t="s">
        <v>387</v>
      </c>
      <c r="L121" s="735" t="s">
        <v>405</v>
      </c>
      <c r="M121" s="736">
        <v>8.4</v>
      </c>
      <c r="N121" s="825" t="s">
        <v>1400</v>
      </c>
      <c r="O121" s="505"/>
      <c r="P121" s="505"/>
      <c r="Q121" s="505"/>
      <c r="R121" s="505"/>
    </row>
    <row r="122" spans="1:18" s="591" customFormat="1" ht="126">
      <c r="A122" s="735">
        <v>201</v>
      </c>
      <c r="B122" s="735" t="s">
        <v>290</v>
      </c>
      <c r="C122" s="735" t="s">
        <v>1295</v>
      </c>
      <c r="D122" s="735" t="s">
        <v>1299</v>
      </c>
      <c r="E122" s="735" t="s">
        <v>1300</v>
      </c>
      <c r="F122" s="735" t="s">
        <v>408</v>
      </c>
      <c r="G122" s="735" t="s">
        <v>1301</v>
      </c>
      <c r="H122" s="735" t="s">
        <v>1302</v>
      </c>
      <c r="I122" s="735" t="s">
        <v>1257</v>
      </c>
      <c r="J122" s="735" t="s">
        <v>1179</v>
      </c>
      <c r="K122" s="735" t="s">
        <v>387</v>
      </c>
      <c r="L122" s="735" t="s">
        <v>388</v>
      </c>
      <c r="M122" s="736">
        <v>30.4</v>
      </c>
      <c r="N122" s="825" t="s">
        <v>1401</v>
      </c>
      <c r="O122" s="505"/>
      <c r="P122" s="505"/>
      <c r="Q122" s="505"/>
      <c r="R122" s="505"/>
    </row>
    <row r="123" spans="1:18" s="591" customFormat="1" ht="126">
      <c r="A123" s="735">
        <v>201</v>
      </c>
      <c r="B123" s="735" t="s">
        <v>290</v>
      </c>
      <c r="C123" s="735" t="s">
        <v>1295</v>
      </c>
      <c r="D123" s="735" t="s">
        <v>1303</v>
      </c>
      <c r="E123" s="735" t="s">
        <v>1304</v>
      </c>
      <c r="F123" s="735" t="s">
        <v>408</v>
      </c>
      <c r="G123" s="735" t="s">
        <v>1305</v>
      </c>
      <c r="H123" s="735" t="s">
        <v>1302</v>
      </c>
      <c r="I123" s="735" t="s">
        <v>1257</v>
      </c>
      <c r="J123" s="735" t="s">
        <v>1179</v>
      </c>
      <c r="K123" s="735" t="s">
        <v>387</v>
      </c>
      <c r="L123" s="735" t="s">
        <v>388</v>
      </c>
      <c r="M123" s="736">
        <v>30.4</v>
      </c>
      <c r="N123" s="825" t="s">
        <v>1402</v>
      </c>
      <c r="O123" s="505"/>
      <c r="P123" s="505"/>
      <c r="Q123" s="505"/>
      <c r="R123" s="505"/>
    </row>
    <row r="124" spans="1:18" s="591" customFormat="1" ht="126">
      <c r="A124" s="735">
        <v>201</v>
      </c>
      <c r="B124" s="735" t="s">
        <v>290</v>
      </c>
      <c r="C124" s="735" t="s">
        <v>1295</v>
      </c>
      <c r="D124" s="735" t="s">
        <v>1306</v>
      </c>
      <c r="E124" s="735" t="s">
        <v>1307</v>
      </c>
      <c r="F124" s="735" t="s">
        <v>408</v>
      </c>
      <c r="G124" s="735" t="s">
        <v>1308</v>
      </c>
      <c r="H124" s="735" t="s">
        <v>1302</v>
      </c>
      <c r="I124" s="735" t="s">
        <v>1309</v>
      </c>
      <c r="J124" s="735" t="s">
        <v>1179</v>
      </c>
      <c r="K124" s="735" t="s">
        <v>404</v>
      </c>
      <c r="L124" s="735" t="s">
        <v>406</v>
      </c>
      <c r="M124" s="736">
        <v>72.400000000000006</v>
      </c>
      <c r="N124" s="825" t="s">
        <v>1403</v>
      </c>
      <c r="O124" s="505"/>
      <c r="P124" s="505"/>
      <c r="Q124" s="505"/>
      <c r="R124" s="505"/>
    </row>
    <row r="125" spans="1:18" s="591" customFormat="1" ht="15.75">
      <c r="A125" s="735"/>
      <c r="B125" s="735"/>
      <c r="C125" s="735"/>
      <c r="D125" s="735"/>
      <c r="E125" s="735"/>
      <c r="F125" s="735"/>
      <c r="G125" s="735"/>
      <c r="H125" s="735"/>
      <c r="I125" s="735"/>
      <c r="J125" s="735"/>
      <c r="K125" s="735"/>
      <c r="L125" s="735"/>
      <c r="M125" s="736"/>
      <c r="N125" s="825"/>
      <c r="O125" s="505"/>
      <c r="P125" s="505"/>
      <c r="Q125" s="505"/>
      <c r="R125" s="505"/>
    </row>
    <row r="126" spans="1:18" s="591" customFormat="1" ht="39" customHeight="1">
      <c r="A126" s="735"/>
      <c r="B126" s="735"/>
      <c r="C126" s="735"/>
      <c r="D126" s="735"/>
      <c r="E126" s="735"/>
      <c r="F126" s="735"/>
      <c r="G126" s="735"/>
      <c r="H126" s="735"/>
      <c r="I126" s="735"/>
      <c r="J126" s="735"/>
      <c r="K126" s="735"/>
      <c r="L126" s="735"/>
      <c r="M126" s="736"/>
      <c r="N126" s="825"/>
      <c r="O126" s="505"/>
      <c r="P126" s="505"/>
      <c r="Q126" s="505"/>
      <c r="R126" s="505"/>
    </row>
    <row r="127" spans="1:18" s="591" customFormat="1" ht="30">
      <c r="A127" s="731">
        <v>201</v>
      </c>
      <c r="B127" s="737" t="s">
        <v>597</v>
      </c>
      <c r="C127" s="724" t="s">
        <v>1127</v>
      </c>
      <c r="D127" s="725" t="s">
        <v>1128</v>
      </c>
      <c r="E127" s="725" t="s">
        <v>748</v>
      </c>
      <c r="F127" s="725" t="s">
        <v>1129</v>
      </c>
      <c r="G127" s="725">
        <v>3</v>
      </c>
      <c r="H127" s="725" t="s">
        <v>749</v>
      </c>
      <c r="I127" s="725" t="s">
        <v>750</v>
      </c>
      <c r="J127" s="725" t="s">
        <v>495</v>
      </c>
      <c r="K127" s="725" t="s">
        <v>387</v>
      </c>
      <c r="L127" s="725" t="s">
        <v>599</v>
      </c>
      <c r="M127" s="730">
        <v>4.8</v>
      </c>
      <c r="N127" s="725" t="s">
        <v>1130</v>
      </c>
      <c r="O127" s="534"/>
      <c r="P127" s="534"/>
      <c r="Q127" s="534"/>
      <c r="R127" s="534"/>
    </row>
    <row r="128" spans="1:18" s="591" customFormat="1" ht="16.5">
      <c r="A128" s="647"/>
      <c r="B128" s="647"/>
      <c r="C128" s="738"/>
      <c r="D128" s="647"/>
      <c r="E128" s="647"/>
      <c r="F128" s="647"/>
      <c r="G128" s="647"/>
      <c r="H128" s="647"/>
      <c r="I128" s="647"/>
      <c r="J128" s="647"/>
      <c r="K128" s="647"/>
      <c r="L128" s="647"/>
      <c r="M128" s="739"/>
      <c r="N128" s="647"/>
      <c r="O128" s="679"/>
      <c r="P128" s="679"/>
      <c r="Q128" s="679"/>
      <c r="R128" s="679"/>
    </row>
    <row r="129" spans="1:18" s="591" customFormat="1" ht="16.5">
      <c r="A129" s="679" t="s">
        <v>321</v>
      </c>
      <c r="B129" s="679"/>
      <c r="C129" s="679"/>
      <c r="D129" s="679"/>
      <c r="E129" s="679"/>
      <c r="F129" s="679"/>
      <c r="G129" s="679"/>
      <c r="H129" s="679"/>
      <c r="I129" s="679"/>
      <c r="J129" s="679"/>
      <c r="K129" s="679"/>
      <c r="L129" s="679"/>
      <c r="M129" s="679"/>
      <c r="N129" s="646"/>
      <c r="O129" s="646"/>
      <c r="P129" s="647"/>
      <c r="Q129" s="646"/>
      <c r="R129" s="647"/>
    </row>
    <row r="130" spans="1:18" s="591" customFormat="1" ht="55.5" customHeight="1">
      <c r="A130" s="661">
        <v>201</v>
      </c>
      <c r="B130" s="740" t="s">
        <v>1131</v>
      </c>
      <c r="C130" s="648">
        <v>131</v>
      </c>
      <c r="D130" s="365" t="s">
        <v>702</v>
      </c>
      <c r="E130" s="365" t="s">
        <v>163</v>
      </c>
      <c r="F130" s="648" t="s">
        <v>481</v>
      </c>
      <c r="G130" s="648">
        <v>2</v>
      </c>
      <c r="H130" s="648">
        <v>45</v>
      </c>
      <c r="I130" s="365" t="s">
        <v>497</v>
      </c>
      <c r="J130" s="365" t="s">
        <v>625</v>
      </c>
      <c r="K130" s="365" t="s">
        <v>387</v>
      </c>
      <c r="L130" s="365" t="s">
        <v>405</v>
      </c>
      <c r="M130" s="741">
        <v>5.04</v>
      </c>
      <c r="N130" s="742" t="s">
        <v>827</v>
      </c>
      <c r="O130" s="646"/>
      <c r="P130" s="647"/>
      <c r="Q130" s="646"/>
      <c r="R130" s="647"/>
    </row>
    <row r="131" spans="1:18" s="591" customFormat="1" ht="28.5">
      <c r="A131" s="661">
        <v>201</v>
      </c>
      <c r="B131" s="740" t="s">
        <v>1131</v>
      </c>
      <c r="C131" s="660">
        <v>131</v>
      </c>
      <c r="D131" s="665" t="s">
        <v>1404</v>
      </c>
      <c r="E131" s="365" t="s">
        <v>163</v>
      </c>
      <c r="F131" s="648" t="s">
        <v>481</v>
      </c>
      <c r="G131" s="648">
        <v>263</v>
      </c>
      <c r="H131" s="648">
        <v>30</v>
      </c>
      <c r="I131" s="365" t="s">
        <v>494</v>
      </c>
      <c r="J131" s="365" t="s">
        <v>495</v>
      </c>
      <c r="K131" s="365" t="s">
        <v>387</v>
      </c>
      <c r="L131" s="365" t="s">
        <v>388</v>
      </c>
      <c r="M131" s="681">
        <v>39.450000000000003</v>
      </c>
      <c r="N131" s="742" t="s">
        <v>1456</v>
      </c>
      <c r="O131" s="743"/>
      <c r="P131" s="744"/>
      <c r="Q131" s="743"/>
      <c r="R131" s="744"/>
    </row>
    <row r="132" spans="1:18" s="601" customFormat="1" ht="45">
      <c r="A132" s="745">
        <v>201</v>
      </c>
      <c r="B132" s="746" t="s">
        <v>168</v>
      </c>
      <c r="C132" s="745">
        <v>137</v>
      </c>
      <c r="D132" s="747" t="s">
        <v>479</v>
      </c>
      <c r="E132" s="746" t="s">
        <v>480</v>
      </c>
      <c r="F132" s="747" t="s">
        <v>481</v>
      </c>
      <c r="G132" s="745">
        <v>25</v>
      </c>
      <c r="H132" s="745">
        <v>60</v>
      </c>
      <c r="I132" s="747" t="s">
        <v>482</v>
      </c>
      <c r="J132" s="746" t="s">
        <v>448</v>
      </c>
      <c r="K132" s="746" t="s">
        <v>387</v>
      </c>
      <c r="L132" s="746" t="s">
        <v>483</v>
      </c>
      <c r="M132" s="748">
        <v>4.24</v>
      </c>
      <c r="N132" s="746" t="s">
        <v>883</v>
      </c>
      <c r="O132" s="743"/>
      <c r="P132" s="744"/>
      <c r="Q132" s="743"/>
      <c r="R132" s="744"/>
    </row>
    <row r="133" spans="1:18" s="591" customFormat="1" ht="30">
      <c r="A133" s="745">
        <v>201</v>
      </c>
      <c r="B133" s="746" t="s">
        <v>172</v>
      </c>
      <c r="C133" s="745">
        <v>139</v>
      </c>
      <c r="D133" s="747" t="s">
        <v>484</v>
      </c>
      <c r="E133" s="746" t="s">
        <v>485</v>
      </c>
      <c r="F133" s="747" t="s">
        <v>481</v>
      </c>
      <c r="G133" s="745">
        <v>1</v>
      </c>
      <c r="H133" s="745" t="s">
        <v>486</v>
      </c>
      <c r="I133" s="747" t="s">
        <v>487</v>
      </c>
      <c r="J133" s="746" t="s">
        <v>448</v>
      </c>
      <c r="K133" s="746" t="s">
        <v>387</v>
      </c>
      <c r="L133" s="746" t="s">
        <v>405</v>
      </c>
      <c r="M133" s="748">
        <v>4</v>
      </c>
      <c r="N133" s="746" t="s">
        <v>884</v>
      </c>
      <c r="O133" s="743"/>
      <c r="P133" s="744"/>
      <c r="Q133" s="743"/>
      <c r="R133" s="744"/>
    </row>
    <row r="134" spans="1:18" s="591" customFormat="1" ht="45">
      <c r="A134" s="745">
        <v>201</v>
      </c>
      <c r="B134" s="746" t="s">
        <v>172</v>
      </c>
      <c r="C134" s="745">
        <v>139</v>
      </c>
      <c r="D134" s="747" t="s">
        <v>1132</v>
      </c>
      <c r="E134" s="746" t="s">
        <v>488</v>
      </c>
      <c r="F134" s="747" t="s">
        <v>481</v>
      </c>
      <c r="G134" s="745">
        <v>9</v>
      </c>
      <c r="H134" s="745" t="s">
        <v>447</v>
      </c>
      <c r="I134" s="747" t="s">
        <v>489</v>
      </c>
      <c r="J134" s="746" t="s">
        <v>448</v>
      </c>
      <c r="K134" s="746" t="s">
        <v>387</v>
      </c>
      <c r="L134" s="746" t="s">
        <v>490</v>
      </c>
      <c r="M134" s="748">
        <v>7.6</v>
      </c>
      <c r="N134" s="746" t="s">
        <v>1133</v>
      </c>
      <c r="O134" s="646"/>
      <c r="P134" s="647"/>
      <c r="Q134" s="646"/>
      <c r="R134" s="647"/>
    </row>
    <row r="135" spans="1:18" s="591" customFormat="1" ht="16.5">
      <c r="A135" s="646"/>
      <c r="B135" s="646"/>
      <c r="C135" s="678"/>
      <c r="D135" s="646"/>
      <c r="E135" s="646"/>
      <c r="F135" s="646"/>
      <c r="G135" s="646"/>
      <c r="H135" s="646"/>
      <c r="I135" s="646"/>
      <c r="J135" s="646"/>
      <c r="K135" s="646"/>
      <c r="L135" s="646"/>
      <c r="M135" s="749"/>
      <c r="N135" s="646"/>
      <c r="O135" s="679"/>
      <c r="P135" s="679"/>
      <c r="Q135" s="679"/>
      <c r="R135" s="679"/>
    </row>
    <row r="136" spans="1:18" s="777" customFormat="1" ht="28.5" customHeight="1">
      <c r="A136" s="782" t="s">
        <v>322</v>
      </c>
      <c r="B136" s="782"/>
      <c r="C136" s="782"/>
      <c r="D136" s="782"/>
      <c r="E136" s="782"/>
      <c r="F136" s="782"/>
      <c r="G136" s="782"/>
      <c r="H136" s="782"/>
      <c r="I136" s="782"/>
      <c r="J136" s="782"/>
      <c r="K136" s="782"/>
      <c r="L136" s="782"/>
      <c r="M136" s="782"/>
      <c r="N136" s="783"/>
      <c r="O136" s="783"/>
      <c r="P136" s="784"/>
      <c r="Q136" s="783"/>
      <c r="R136" s="784"/>
    </row>
    <row r="137" spans="1:18" s="591" customFormat="1" ht="42.75">
      <c r="A137" s="660">
        <v>201</v>
      </c>
      <c r="B137" s="660" t="s">
        <v>159</v>
      </c>
      <c r="C137" s="661">
        <v>153</v>
      </c>
      <c r="D137" s="661" t="s">
        <v>193</v>
      </c>
      <c r="E137" s="662" t="s">
        <v>600</v>
      </c>
      <c r="F137" s="660" t="s">
        <v>389</v>
      </c>
      <c r="G137" s="660">
        <v>96</v>
      </c>
      <c r="H137" s="660">
        <v>36</v>
      </c>
      <c r="I137" s="660" t="s">
        <v>601</v>
      </c>
      <c r="J137" s="660">
        <v>48</v>
      </c>
      <c r="K137" s="662" t="s">
        <v>602</v>
      </c>
      <c r="L137" s="662" t="s">
        <v>420</v>
      </c>
      <c r="M137" s="663">
        <v>103.68</v>
      </c>
      <c r="N137" s="665" t="s">
        <v>1405</v>
      </c>
      <c r="O137" s="646"/>
      <c r="P137" s="647"/>
      <c r="Q137" s="646"/>
      <c r="R137" s="647"/>
    </row>
    <row r="138" spans="1:18" s="591" customFormat="1" ht="16.5">
      <c r="A138" s="660"/>
      <c r="B138" s="660"/>
      <c r="C138" s="661"/>
      <c r="D138" s="661"/>
      <c r="E138" s="662"/>
      <c r="F138" s="660"/>
      <c r="G138" s="660"/>
      <c r="H138" s="660"/>
      <c r="I138" s="660"/>
      <c r="J138" s="660"/>
      <c r="K138" s="662"/>
      <c r="L138" s="662"/>
      <c r="M138" s="663"/>
      <c r="N138" s="665"/>
      <c r="O138" s="646"/>
      <c r="P138" s="647"/>
      <c r="Q138" s="646"/>
      <c r="R138" s="647"/>
    </row>
    <row r="139" spans="1:18" s="591" customFormat="1" ht="228">
      <c r="A139" s="660">
        <v>201</v>
      </c>
      <c r="B139" s="750" t="s">
        <v>1134</v>
      </c>
      <c r="C139" s="660">
        <v>150</v>
      </c>
      <c r="D139" s="665" t="s">
        <v>477</v>
      </c>
      <c r="E139" s="665" t="s">
        <v>844</v>
      </c>
      <c r="F139" s="665" t="s">
        <v>389</v>
      </c>
      <c r="G139" s="660">
        <v>2</v>
      </c>
      <c r="H139" s="660">
        <v>600</v>
      </c>
      <c r="I139" s="665">
        <v>2</v>
      </c>
      <c r="J139" s="665">
        <v>360</v>
      </c>
      <c r="K139" s="662" t="s">
        <v>387</v>
      </c>
      <c r="L139" s="665" t="s">
        <v>845</v>
      </c>
      <c r="M139" s="663">
        <v>992.64</v>
      </c>
      <c r="N139" s="375" t="s">
        <v>1406</v>
      </c>
      <c r="O139" s="646"/>
      <c r="P139" s="647"/>
      <c r="Q139" s="646"/>
      <c r="R139" s="647"/>
    </row>
    <row r="140" spans="1:18" s="601" customFormat="1" ht="42.75">
      <c r="A140" s="660">
        <v>201</v>
      </c>
      <c r="B140" s="665" t="s">
        <v>195</v>
      </c>
      <c r="C140" s="660">
        <v>156</v>
      </c>
      <c r="D140" s="665" t="s">
        <v>198</v>
      </c>
      <c r="E140" s="662" t="s">
        <v>542</v>
      </c>
      <c r="F140" s="662" t="s">
        <v>389</v>
      </c>
      <c r="G140" s="660">
        <v>1</v>
      </c>
      <c r="H140" s="660">
        <v>50</v>
      </c>
      <c r="I140" s="660" t="s">
        <v>398</v>
      </c>
      <c r="J140" s="660">
        <v>1</v>
      </c>
      <c r="K140" s="662" t="s">
        <v>387</v>
      </c>
      <c r="L140" s="660" t="s">
        <v>405</v>
      </c>
      <c r="M140" s="751">
        <v>3</v>
      </c>
      <c r="N140" s="665" t="s">
        <v>543</v>
      </c>
      <c r="O140" s="646"/>
      <c r="P140" s="647"/>
      <c r="Q140" s="646"/>
      <c r="R140" s="647"/>
    </row>
    <row r="141" spans="1:18" s="591" customFormat="1" ht="42.75">
      <c r="A141" s="660">
        <v>201</v>
      </c>
      <c r="B141" s="665" t="s">
        <v>195</v>
      </c>
      <c r="C141" s="660">
        <v>156</v>
      </c>
      <c r="D141" s="665" t="s">
        <v>198</v>
      </c>
      <c r="E141" s="662" t="s">
        <v>544</v>
      </c>
      <c r="F141" s="662" t="s">
        <v>389</v>
      </c>
      <c r="G141" s="660">
        <v>3</v>
      </c>
      <c r="H141" s="660">
        <v>35</v>
      </c>
      <c r="I141" s="660" t="s">
        <v>545</v>
      </c>
      <c r="J141" s="660">
        <v>3</v>
      </c>
      <c r="K141" s="662" t="s">
        <v>387</v>
      </c>
      <c r="L141" s="660" t="s">
        <v>405</v>
      </c>
      <c r="M141" s="751">
        <v>15</v>
      </c>
      <c r="N141" s="665" t="s">
        <v>546</v>
      </c>
      <c r="O141" s="646"/>
      <c r="P141" s="647"/>
      <c r="Q141" s="646"/>
      <c r="R141" s="647"/>
    </row>
    <row r="142" spans="1:18" s="591" customFormat="1" ht="57">
      <c r="A142" s="752">
        <v>201</v>
      </c>
      <c r="B142" s="753" t="s">
        <v>1068</v>
      </c>
      <c r="C142" s="752">
        <v>159</v>
      </c>
      <c r="D142" s="665" t="s">
        <v>498</v>
      </c>
      <c r="E142" s="754" t="s">
        <v>499</v>
      </c>
      <c r="F142" s="662" t="s">
        <v>389</v>
      </c>
      <c r="G142" s="660">
        <v>1</v>
      </c>
      <c r="H142" s="660">
        <v>30</v>
      </c>
      <c r="I142" s="755" t="s">
        <v>497</v>
      </c>
      <c r="J142" s="665" t="s">
        <v>1135</v>
      </c>
      <c r="K142" s="665" t="s">
        <v>387</v>
      </c>
      <c r="L142" s="665" t="s">
        <v>405</v>
      </c>
      <c r="M142" s="663">
        <v>5.92</v>
      </c>
      <c r="N142" s="742" t="s">
        <v>1136</v>
      </c>
      <c r="O142" s="646"/>
      <c r="P142" s="647"/>
      <c r="Q142" s="646"/>
      <c r="R142" s="647"/>
    </row>
    <row r="143" spans="1:18" s="591" customFormat="1" ht="57">
      <c r="A143" s="752">
        <v>201</v>
      </c>
      <c r="B143" s="753" t="s">
        <v>1068</v>
      </c>
      <c r="C143" s="752">
        <v>159</v>
      </c>
      <c r="D143" s="665" t="s">
        <v>500</v>
      </c>
      <c r="E143" s="665" t="s">
        <v>501</v>
      </c>
      <c r="F143" s="662" t="s">
        <v>389</v>
      </c>
      <c r="G143" s="660">
        <v>5</v>
      </c>
      <c r="H143" s="660">
        <v>30</v>
      </c>
      <c r="I143" s="755" t="s">
        <v>497</v>
      </c>
      <c r="J143" s="665" t="s">
        <v>1137</v>
      </c>
      <c r="K143" s="665" t="s">
        <v>387</v>
      </c>
      <c r="L143" s="665" t="s">
        <v>405</v>
      </c>
      <c r="M143" s="663">
        <v>10.91</v>
      </c>
      <c r="N143" s="742" t="s">
        <v>1138</v>
      </c>
      <c r="O143" s="646"/>
      <c r="P143" s="647"/>
      <c r="Q143" s="646"/>
      <c r="R143" s="647"/>
    </row>
    <row r="144" spans="1:18" s="591" customFormat="1" ht="38.25">
      <c r="A144" s="752">
        <v>201</v>
      </c>
      <c r="B144" s="740" t="s">
        <v>161</v>
      </c>
      <c r="C144" s="752">
        <v>159</v>
      </c>
      <c r="D144" s="365" t="s">
        <v>502</v>
      </c>
      <c r="E144" s="365" t="s">
        <v>496</v>
      </c>
      <c r="F144" s="649" t="s">
        <v>389</v>
      </c>
      <c r="G144" s="648">
        <v>35</v>
      </c>
      <c r="H144" s="648">
        <v>30</v>
      </c>
      <c r="I144" s="755" t="s">
        <v>503</v>
      </c>
      <c r="J144" s="365" t="s">
        <v>1135</v>
      </c>
      <c r="K144" s="365" t="s">
        <v>387</v>
      </c>
      <c r="L144" s="365" t="s">
        <v>388</v>
      </c>
      <c r="M144" s="651">
        <v>120.85</v>
      </c>
      <c r="N144" s="756" t="s">
        <v>1407</v>
      </c>
      <c r="O144" s="646"/>
      <c r="P144" s="647"/>
      <c r="Q144" s="646"/>
      <c r="R144" s="647"/>
    </row>
    <row r="145" spans="1:18" s="591" customFormat="1" ht="28.5">
      <c r="A145" s="660">
        <v>201</v>
      </c>
      <c r="B145" s="665" t="s">
        <v>751</v>
      </c>
      <c r="C145" s="660">
        <v>175</v>
      </c>
      <c r="D145" s="757" t="s">
        <v>1408</v>
      </c>
      <c r="E145" s="665" t="s">
        <v>752</v>
      </c>
      <c r="F145" s="665" t="s">
        <v>389</v>
      </c>
      <c r="G145" s="665">
        <v>1</v>
      </c>
      <c r="H145" s="665">
        <v>40</v>
      </c>
      <c r="I145" s="665" t="s">
        <v>403</v>
      </c>
      <c r="J145" s="665">
        <v>3</v>
      </c>
      <c r="K145" s="665" t="s">
        <v>404</v>
      </c>
      <c r="L145" s="665" t="s">
        <v>405</v>
      </c>
      <c r="M145" s="663">
        <v>2.68</v>
      </c>
      <c r="N145" s="758" t="s">
        <v>1357</v>
      </c>
      <c r="O145" s="646"/>
      <c r="P145" s="647"/>
      <c r="Q145" s="646"/>
      <c r="R145" s="647"/>
    </row>
    <row r="146" spans="1:18" s="591" customFormat="1" ht="28.5">
      <c r="A146" s="660">
        <v>201</v>
      </c>
      <c r="B146" s="665" t="s">
        <v>751</v>
      </c>
      <c r="C146" s="660">
        <v>175</v>
      </c>
      <c r="D146" s="665" t="s">
        <v>1409</v>
      </c>
      <c r="E146" s="665" t="s">
        <v>752</v>
      </c>
      <c r="F146" s="665" t="s">
        <v>389</v>
      </c>
      <c r="G146" s="665">
        <v>1</v>
      </c>
      <c r="H146" s="665">
        <v>40</v>
      </c>
      <c r="I146" s="665" t="s">
        <v>753</v>
      </c>
      <c r="J146" s="665">
        <v>3</v>
      </c>
      <c r="K146" s="665" t="s">
        <v>404</v>
      </c>
      <c r="L146" s="665" t="s">
        <v>405</v>
      </c>
      <c r="M146" s="663">
        <v>2.68</v>
      </c>
      <c r="N146" s="665" t="s">
        <v>1409</v>
      </c>
      <c r="O146" s="646"/>
      <c r="P146" s="647"/>
      <c r="Q146" s="646"/>
      <c r="R146" s="647"/>
    </row>
    <row r="147" spans="1:18" s="591" customFormat="1" ht="28.5">
      <c r="A147" s="660">
        <v>201</v>
      </c>
      <c r="B147" s="665" t="s">
        <v>751</v>
      </c>
      <c r="C147" s="660">
        <v>175</v>
      </c>
      <c r="D147" s="665" t="s">
        <v>754</v>
      </c>
      <c r="E147" s="665" t="s">
        <v>755</v>
      </c>
      <c r="F147" s="665" t="s">
        <v>389</v>
      </c>
      <c r="G147" s="665">
        <v>2</v>
      </c>
      <c r="H147" s="665">
        <v>60</v>
      </c>
      <c r="I147" s="665" t="s">
        <v>756</v>
      </c>
      <c r="J147" s="665">
        <v>2</v>
      </c>
      <c r="K147" s="665" t="s">
        <v>404</v>
      </c>
      <c r="L147" s="665" t="s">
        <v>406</v>
      </c>
      <c r="M147" s="663">
        <v>31.92</v>
      </c>
      <c r="N147" s="665" t="s">
        <v>1139</v>
      </c>
      <c r="O147" s="646"/>
      <c r="P147" s="647"/>
      <c r="Q147" s="646"/>
      <c r="R147" s="647"/>
    </row>
    <row r="148" spans="1:18" s="591" customFormat="1" ht="57">
      <c r="A148" s="660">
        <v>201</v>
      </c>
      <c r="B148" s="665" t="s">
        <v>751</v>
      </c>
      <c r="C148" s="660">
        <v>175</v>
      </c>
      <c r="D148" s="665" t="s">
        <v>757</v>
      </c>
      <c r="E148" s="665" t="s">
        <v>758</v>
      </c>
      <c r="F148" s="665" t="s">
        <v>389</v>
      </c>
      <c r="G148" s="665">
        <v>2</v>
      </c>
      <c r="H148" s="759" t="s">
        <v>759</v>
      </c>
      <c r="I148" s="665" t="s">
        <v>760</v>
      </c>
      <c r="J148" s="665">
        <v>5.5</v>
      </c>
      <c r="K148" s="665" t="s">
        <v>404</v>
      </c>
      <c r="L148" s="665" t="s">
        <v>405</v>
      </c>
      <c r="M148" s="663">
        <v>1.6</v>
      </c>
      <c r="N148" s="665" t="s">
        <v>1140</v>
      </c>
      <c r="O148" s="646"/>
      <c r="P148" s="647"/>
      <c r="Q148" s="646"/>
      <c r="R148" s="647"/>
    </row>
    <row r="149" spans="1:18" s="590" customFormat="1" ht="42.75">
      <c r="A149" s="660">
        <v>201</v>
      </c>
      <c r="B149" s="665" t="s">
        <v>751</v>
      </c>
      <c r="C149" s="660">
        <v>175</v>
      </c>
      <c r="D149" s="665" t="s">
        <v>761</v>
      </c>
      <c r="E149" s="665" t="s">
        <v>762</v>
      </c>
      <c r="F149" s="665" t="s">
        <v>389</v>
      </c>
      <c r="G149" s="665">
        <v>1</v>
      </c>
      <c r="H149" s="665">
        <v>3</v>
      </c>
      <c r="I149" s="665" t="s">
        <v>763</v>
      </c>
      <c r="J149" s="665">
        <v>40</v>
      </c>
      <c r="K149" s="665" t="s">
        <v>404</v>
      </c>
      <c r="L149" s="665" t="s">
        <v>405</v>
      </c>
      <c r="M149" s="663">
        <v>6.4</v>
      </c>
      <c r="N149" s="665" t="s">
        <v>761</v>
      </c>
      <c r="O149" s="646"/>
      <c r="P149" s="647"/>
      <c r="Q149" s="646"/>
      <c r="R149" s="647"/>
    </row>
    <row r="150" spans="1:18" s="591" customFormat="1" ht="33">
      <c r="A150" s="678">
        <v>201</v>
      </c>
      <c r="B150" s="646" t="s">
        <v>230</v>
      </c>
      <c r="C150" s="678">
        <v>192</v>
      </c>
      <c r="D150" s="679" t="s">
        <v>703</v>
      </c>
      <c r="E150" s="646" t="s">
        <v>633</v>
      </c>
      <c r="F150" s="679" t="s">
        <v>389</v>
      </c>
      <c r="G150" s="678">
        <v>1</v>
      </c>
      <c r="H150" s="678">
        <v>4</v>
      </c>
      <c r="I150" s="646" t="s">
        <v>407</v>
      </c>
      <c r="J150" s="679" t="s">
        <v>704</v>
      </c>
      <c r="K150" s="646" t="s">
        <v>445</v>
      </c>
      <c r="L150" s="646" t="s">
        <v>705</v>
      </c>
      <c r="M150" s="760">
        <v>5.44</v>
      </c>
      <c r="N150" s="646" t="s">
        <v>892</v>
      </c>
      <c r="O150" s="646"/>
      <c r="P150" s="647"/>
      <c r="Q150" s="646"/>
      <c r="R150" s="647"/>
    </row>
    <row r="151" spans="1:18" s="591" customFormat="1" ht="42.75">
      <c r="A151" s="761">
        <v>201</v>
      </c>
      <c r="B151" s="762" t="s">
        <v>230</v>
      </c>
      <c r="C151" s="761">
        <v>192</v>
      </c>
      <c r="D151" s="762" t="s">
        <v>706</v>
      </c>
      <c r="E151" s="762" t="s">
        <v>470</v>
      </c>
      <c r="F151" s="762" t="s">
        <v>389</v>
      </c>
      <c r="G151" s="761">
        <v>2</v>
      </c>
      <c r="H151" s="761">
        <v>15</v>
      </c>
      <c r="I151" s="762" t="s">
        <v>471</v>
      </c>
      <c r="J151" s="761">
        <v>42</v>
      </c>
      <c r="K151" s="761" t="s">
        <v>404</v>
      </c>
      <c r="L151" s="761" t="s">
        <v>472</v>
      </c>
      <c r="M151" s="763">
        <v>28.273</v>
      </c>
      <c r="N151" s="764" t="s">
        <v>1410</v>
      </c>
      <c r="O151" s="646"/>
      <c r="P151" s="647"/>
      <c r="Q151" s="646"/>
      <c r="R151" s="647"/>
    </row>
    <row r="152" spans="1:18" s="597" customFormat="1" ht="57">
      <c r="A152" s="761">
        <v>201</v>
      </c>
      <c r="B152" s="762" t="s">
        <v>230</v>
      </c>
      <c r="C152" s="761">
        <v>192</v>
      </c>
      <c r="D152" s="762" t="s">
        <v>707</v>
      </c>
      <c r="E152" s="762" t="s">
        <v>473</v>
      </c>
      <c r="F152" s="762" t="s">
        <v>408</v>
      </c>
      <c r="G152" s="761">
        <v>63</v>
      </c>
      <c r="H152" s="761">
        <v>30</v>
      </c>
      <c r="I152" s="762" t="s">
        <v>474</v>
      </c>
      <c r="J152" s="761">
        <v>6</v>
      </c>
      <c r="K152" s="761" t="s">
        <v>404</v>
      </c>
      <c r="L152" s="761" t="s">
        <v>475</v>
      </c>
      <c r="M152" s="763">
        <v>213.255</v>
      </c>
      <c r="N152" s="764" t="s">
        <v>1411</v>
      </c>
      <c r="O152" s="646"/>
      <c r="P152" s="647"/>
      <c r="Q152" s="646"/>
      <c r="R152" s="647"/>
    </row>
    <row r="153" spans="1:18" s="597" customFormat="1" ht="71.25">
      <c r="A153" s="661">
        <v>201</v>
      </c>
      <c r="B153" s="369" t="s">
        <v>230</v>
      </c>
      <c r="C153" s="660">
        <v>192</v>
      </c>
      <c r="D153" s="762" t="s">
        <v>1141</v>
      </c>
      <c r="E153" s="665" t="s">
        <v>466</v>
      </c>
      <c r="F153" s="665" t="s">
        <v>408</v>
      </c>
      <c r="G153" s="665">
        <v>5</v>
      </c>
      <c r="H153" s="665">
        <v>40</v>
      </c>
      <c r="I153" s="665" t="s">
        <v>467</v>
      </c>
      <c r="J153" s="660">
        <v>4</v>
      </c>
      <c r="K153" s="660" t="s">
        <v>404</v>
      </c>
      <c r="L153" s="660" t="s">
        <v>405</v>
      </c>
      <c r="M153" s="663">
        <v>15.01</v>
      </c>
      <c r="N153" s="665" t="s">
        <v>1142</v>
      </c>
      <c r="O153" s="646"/>
      <c r="P153" s="647"/>
      <c r="Q153" s="646"/>
      <c r="R153" s="647"/>
    </row>
    <row r="154" spans="1:18" s="597" customFormat="1" ht="85.5">
      <c r="A154" s="761">
        <v>201</v>
      </c>
      <c r="B154" s="762" t="s">
        <v>230</v>
      </c>
      <c r="C154" s="761">
        <v>192</v>
      </c>
      <c r="D154" s="762" t="s">
        <v>709</v>
      </c>
      <c r="E154" s="762" t="s">
        <v>454</v>
      </c>
      <c r="F154" s="762" t="s">
        <v>408</v>
      </c>
      <c r="G154" s="761">
        <v>100</v>
      </c>
      <c r="H154" s="761">
        <v>40</v>
      </c>
      <c r="I154" s="762" t="s">
        <v>468</v>
      </c>
      <c r="J154" s="761">
        <v>6</v>
      </c>
      <c r="K154" s="761" t="s">
        <v>404</v>
      </c>
      <c r="L154" s="761" t="s">
        <v>388</v>
      </c>
      <c r="M154" s="763">
        <v>399.8</v>
      </c>
      <c r="N154" s="764" t="s">
        <v>1412</v>
      </c>
      <c r="O154" s="646"/>
      <c r="P154" s="647"/>
      <c r="Q154" s="646"/>
      <c r="R154" s="647"/>
    </row>
    <row r="155" spans="1:18" s="597" customFormat="1" ht="57">
      <c r="A155" s="761">
        <v>201</v>
      </c>
      <c r="B155" s="762" t="s">
        <v>230</v>
      </c>
      <c r="C155" s="761">
        <v>192</v>
      </c>
      <c r="D155" s="762" t="s">
        <v>708</v>
      </c>
      <c r="E155" s="762" t="s">
        <v>469</v>
      </c>
      <c r="F155" s="762" t="s">
        <v>408</v>
      </c>
      <c r="G155" s="761">
        <v>4</v>
      </c>
      <c r="H155" s="761">
        <v>40</v>
      </c>
      <c r="I155" s="762" t="s">
        <v>467</v>
      </c>
      <c r="J155" s="761">
        <v>5</v>
      </c>
      <c r="K155" s="761" t="s">
        <v>404</v>
      </c>
      <c r="L155" s="761" t="s">
        <v>405</v>
      </c>
      <c r="M155" s="763">
        <v>18.760000000000002</v>
      </c>
      <c r="N155" s="764" t="s">
        <v>1143</v>
      </c>
      <c r="O155" s="646"/>
      <c r="P155" s="647"/>
      <c r="Q155" s="646"/>
      <c r="R155" s="647"/>
    </row>
    <row r="156" spans="1:18" s="597" customFormat="1" ht="57">
      <c r="A156" s="761">
        <v>201</v>
      </c>
      <c r="B156" s="762" t="s">
        <v>230</v>
      </c>
      <c r="C156" s="761">
        <v>192</v>
      </c>
      <c r="D156" s="762" t="s">
        <v>710</v>
      </c>
      <c r="E156" s="762" t="s">
        <v>711</v>
      </c>
      <c r="F156" s="762" t="s">
        <v>408</v>
      </c>
      <c r="G156" s="761">
        <v>8</v>
      </c>
      <c r="H156" s="761">
        <v>40</v>
      </c>
      <c r="I156" s="762" t="s">
        <v>468</v>
      </c>
      <c r="J156" s="761">
        <v>5</v>
      </c>
      <c r="K156" s="761" t="s">
        <v>404</v>
      </c>
      <c r="L156" s="761" t="s">
        <v>405</v>
      </c>
      <c r="M156" s="763">
        <v>34.32</v>
      </c>
      <c r="N156" s="764" t="s">
        <v>1144</v>
      </c>
      <c r="O156" s="646"/>
      <c r="P156" s="647"/>
      <c r="Q156" s="646"/>
      <c r="R156" s="647"/>
    </row>
    <row r="157" spans="1:18" s="591" customFormat="1" ht="31.5">
      <c r="A157" s="595">
        <v>201</v>
      </c>
      <c r="B157" s="505" t="s">
        <v>182</v>
      </c>
      <c r="C157" s="595">
        <v>194</v>
      </c>
      <c r="D157" s="624" t="s">
        <v>712</v>
      </c>
      <c r="E157" s="505" t="s">
        <v>713</v>
      </c>
      <c r="F157" s="624" t="s">
        <v>389</v>
      </c>
      <c r="G157" s="595">
        <v>1</v>
      </c>
      <c r="H157" s="595">
        <v>150</v>
      </c>
      <c r="I157" s="505" t="s">
        <v>403</v>
      </c>
      <c r="J157" s="624">
        <v>1</v>
      </c>
      <c r="K157" s="505" t="s">
        <v>404</v>
      </c>
      <c r="L157" s="505" t="s">
        <v>472</v>
      </c>
      <c r="M157" s="645">
        <v>5</v>
      </c>
      <c r="N157" s="505" t="s">
        <v>1145</v>
      </c>
      <c r="O157" s="646"/>
      <c r="P157" s="647"/>
      <c r="Q157" s="646"/>
      <c r="R157" s="647"/>
    </row>
    <row r="158" spans="1:18" s="591" customFormat="1" ht="16.5">
      <c r="A158" s="678">
        <v>201</v>
      </c>
      <c r="B158" s="646" t="s">
        <v>182</v>
      </c>
      <c r="C158" s="678">
        <v>194</v>
      </c>
      <c r="D158" s="679" t="s">
        <v>714</v>
      </c>
      <c r="E158" s="646" t="s">
        <v>715</v>
      </c>
      <c r="F158" s="679" t="s">
        <v>389</v>
      </c>
      <c r="G158" s="678">
        <v>38</v>
      </c>
      <c r="H158" s="678">
        <v>25</v>
      </c>
      <c r="I158" s="646" t="s">
        <v>407</v>
      </c>
      <c r="J158" s="679">
        <v>1</v>
      </c>
      <c r="K158" s="646" t="s">
        <v>404</v>
      </c>
      <c r="L158" s="646" t="s">
        <v>388</v>
      </c>
      <c r="M158" s="760">
        <v>11.4</v>
      </c>
      <c r="N158" s="646" t="s">
        <v>1413</v>
      </c>
      <c r="O158" s="646"/>
      <c r="P158" s="647"/>
      <c r="Q158" s="646"/>
      <c r="R158" s="647"/>
    </row>
    <row r="159" spans="1:18" s="591" customFormat="1" ht="66">
      <c r="A159" s="678">
        <v>201</v>
      </c>
      <c r="B159" s="646" t="s">
        <v>182</v>
      </c>
      <c r="C159" s="678">
        <v>194</v>
      </c>
      <c r="D159" s="679" t="s">
        <v>1146</v>
      </c>
      <c r="E159" s="646" t="s">
        <v>716</v>
      </c>
      <c r="F159" s="679" t="s">
        <v>408</v>
      </c>
      <c r="G159" s="678">
        <v>6</v>
      </c>
      <c r="H159" s="678">
        <v>25</v>
      </c>
      <c r="I159" s="646" t="s">
        <v>1147</v>
      </c>
      <c r="J159" s="765" t="s">
        <v>1148</v>
      </c>
      <c r="K159" s="646" t="s">
        <v>404</v>
      </c>
      <c r="L159" s="646" t="s">
        <v>1149</v>
      </c>
      <c r="M159" s="760">
        <v>75</v>
      </c>
      <c r="N159" s="646" t="s">
        <v>1150</v>
      </c>
      <c r="O159" s="646"/>
      <c r="P159" s="647"/>
      <c r="Q159" s="646"/>
      <c r="R159" s="647"/>
    </row>
    <row r="160" spans="1:18" s="591" customFormat="1" ht="42.75">
      <c r="A160" s="678">
        <v>201</v>
      </c>
      <c r="B160" s="766" t="s">
        <v>234</v>
      </c>
      <c r="C160" s="660">
        <v>195</v>
      </c>
      <c r="D160" s="665" t="s">
        <v>235</v>
      </c>
      <c r="E160" s="662" t="s">
        <v>717</v>
      </c>
      <c r="F160" s="662" t="s">
        <v>408</v>
      </c>
      <c r="G160" s="660">
        <v>4</v>
      </c>
      <c r="H160" s="660">
        <v>80</v>
      </c>
      <c r="I160" s="650" t="s">
        <v>718</v>
      </c>
      <c r="J160" s="650">
        <v>2</v>
      </c>
      <c r="K160" s="650" t="s">
        <v>387</v>
      </c>
      <c r="L160" s="660" t="s">
        <v>405</v>
      </c>
      <c r="M160" s="760">
        <v>16</v>
      </c>
      <c r="N160" s="665" t="s">
        <v>1151</v>
      </c>
      <c r="O160" s="646"/>
      <c r="P160" s="647"/>
      <c r="Q160" s="646"/>
      <c r="R160" s="647"/>
    </row>
    <row r="161" spans="1:16384" s="591" customFormat="1" ht="85.5">
      <c r="A161" s="366">
        <v>201</v>
      </c>
      <c r="B161" s="369" t="s">
        <v>257</v>
      </c>
      <c r="C161" s="648">
        <v>195</v>
      </c>
      <c r="D161" s="365" t="s">
        <v>235</v>
      </c>
      <c r="E161" s="649" t="s">
        <v>719</v>
      </c>
      <c r="F161" s="649" t="s">
        <v>408</v>
      </c>
      <c r="G161" s="650">
        <f>38*2</f>
        <v>76</v>
      </c>
      <c r="H161" s="650">
        <v>70</v>
      </c>
      <c r="I161" s="650" t="s">
        <v>720</v>
      </c>
      <c r="J161" s="650">
        <v>1</v>
      </c>
      <c r="K161" s="650" t="s">
        <v>387</v>
      </c>
      <c r="L161" s="650" t="s">
        <v>388</v>
      </c>
      <c r="M161" s="651">
        <f>17.51+25.3</f>
        <v>42.81</v>
      </c>
      <c r="N161" s="365" t="s">
        <v>1324</v>
      </c>
      <c r="O161" s="646"/>
      <c r="P161" s="647"/>
      <c r="Q161" s="646"/>
      <c r="R161" s="647"/>
    </row>
    <row r="162" spans="1:16384" s="597" customFormat="1" ht="57">
      <c r="A162" s="678">
        <v>201</v>
      </c>
      <c r="B162" s="766" t="s">
        <v>234</v>
      </c>
      <c r="C162" s="660">
        <v>195</v>
      </c>
      <c r="D162" s="665" t="s">
        <v>235</v>
      </c>
      <c r="E162" s="662" t="s">
        <v>721</v>
      </c>
      <c r="F162" s="662" t="s">
        <v>408</v>
      </c>
      <c r="G162" s="650">
        <f>534*4</f>
        <v>2136</v>
      </c>
      <c r="H162" s="650">
        <v>60</v>
      </c>
      <c r="I162" s="724" t="s">
        <v>722</v>
      </c>
      <c r="J162" s="650">
        <v>1</v>
      </c>
      <c r="K162" s="650" t="s">
        <v>387</v>
      </c>
      <c r="L162" s="650" t="s">
        <v>420</v>
      </c>
      <c r="M162" s="663">
        <v>432.1</v>
      </c>
      <c r="N162" s="665" t="s">
        <v>723</v>
      </c>
      <c r="O162" s="646"/>
      <c r="P162" s="647"/>
      <c r="Q162" s="646"/>
      <c r="R162" s="647"/>
    </row>
    <row r="163" spans="1:16384" s="597" customFormat="1" ht="40.5">
      <c r="A163" s="678">
        <v>201</v>
      </c>
      <c r="B163" s="646" t="s">
        <v>234</v>
      </c>
      <c r="C163" s="678">
        <v>196</v>
      </c>
      <c r="D163" s="646" t="s">
        <v>622</v>
      </c>
      <c r="E163" s="767" t="s">
        <v>623</v>
      </c>
      <c r="F163" s="679" t="s">
        <v>389</v>
      </c>
      <c r="G163" s="678">
        <v>63</v>
      </c>
      <c r="H163" s="678">
        <v>40</v>
      </c>
      <c r="I163" s="678" t="s">
        <v>467</v>
      </c>
      <c r="J163" s="678" t="s">
        <v>448</v>
      </c>
      <c r="K163" s="678" t="s">
        <v>387</v>
      </c>
      <c r="L163" s="678" t="s">
        <v>388</v>
      </c>
      <c r="M163" s="760">
        <v>12.42</v>
      </c>
      <c r="N163" s="826" t="s">
        <v>622</v>
      </c>
      <c r="O163" s="646"/>
      <c r="P163" s="647"/>
      <c r="Q163" s="646"/>
      <c r="R163" s="647"/>
    </row>
    <row r="164" spans="1:16384" s="597" customFormat="1" ht="28.5">
      <c r="A164" s="768">
        <v>201</v>
      </c>
      <c r="B164" s="769" t="s">
        <v>724</v>
      </c>
      <c r="C164" s="768">
        <v>200</v>
      </c>
      <c r="D164" s="769" t="s">
        <v>725</v>
      </c>
      <c r="E164" s="769" t="s">
        <v>726</v>
      </c>
      <c r="F164" s="769" t="s">
        <v>408</v>
      </c>
      <c r="G164" s="768">
        <v>1</v>
      </c>
      <c r="H164" s="768">
        <v>30</v>
      </c>
      <c r="I164" s="769" t="s">
        <v>545</v>
      </c>
      <c r="J164" s="768">
        <v>1</v>
      </c>
      <c r="K164" s="769" t="s">
        <v>727</v>
      </c>
      <c r="L164" s="769" t="s">
        <v>728</v>
      </c>
      <c r="M164" s="770">
        <v>9.08</v>
      </c>
      <c r="N164" s="769" t="s">
        <v>729</v>
      </c>
      <c r="O164" s="595"/>
      <c r="P164" s="591"/>
      <c r="Q164" s="595"/>
      <c r="R164" s="591"/>
    </row>
    <row r="165" spans="1:16384" s="591" customFormat="1" ht="15.75">
      <c r="A165" s="447"/>
      <c r="B165" s="596"/>
      <c r="C165" s="540"/>
      <c r="D165" s="511"/>
      <c r="E165" s="522"/>
      <c r="F165" s="540"/>
      <c r="G165" s="572"/>
      <c r="H165" s="572"/>
      <c r="I165" s="572"/>
      <c r="J165" s="572"/>
      <c r="K165" s="572"/>
      <c r="L165" s="572"/>
      <c r="M165" s="594"/>
      <c r="N165" s="511"/>
      <c r="O165" s="565"/>
      <c r="P165" s="602"/>
      <c r="Q165" s="565"/>
      <c r="R165" s="602"/>
    </row>
    <row r="166" spans="1:16384" s="591" customFormat="1" ht="15.75">
      <c r="A166" s="447"/>
      <c r="B166" s="596"/>
      <c r="C166" s="540"/>
      <c r="D166" s="511"/>
      <c r="E166" s="522"/>
      <c r="F166" s="540"/>
      <c r="G166" s="572"/>
      <c r="H166" s="572"/>
      <c r="I166" s="540"/>
      <c r="J166" s="572"/>
      <c r="K166" s="572"/>
      <c r="L166" s="572"/>
      <c r="M166" s="594"/>
      <c r="N166" s="511"/>
      <c r="O166" s="565"/>
      <c r="P166" s="602"/>
      <c r="Q166" s="565"/>
      <c r="R166" s="602"/>
    </row>
    <row r="167" spans="1:16384" s="591" customFormat="1" ht="15.75">
      <c r="A167" s="447"/>
      <c r="B167" s="488"/>
      <c r="C167" s="447"/>
      <c r="D167" s="488"/>
      <c r="E167" s="603"/>
      <c r="F167" s="447"/>
      <c r="G167" s="447"/>
      <c r="H167" s="447"/>
      <c r="I167" s="447"/>
      <c r="J167" s="447"/>
      <c r="K167" s="447"/>
      <c r="L167" s="447"/>
      <c r="M167" s="593"/>
      <c r="N167" s="488"/>
      <c r="O167" s="565"/>
      <c r="P167" s="602"/>
      <c r="Q167" s="565"/>
      <c r="R167" s="602"/>
    </row>
    <row r="168" spans="1:16384" s="607" customFormat="1" ht="15.75">
      <c r="A168" s="600"/>
      <c r="B168" s="604"/>
      <c r="C168" s="605"/>
      <c r="D168" s="604"/>
      <c r="E168" s="604"/>
      <c r="F168" s="604"/>
      <c r="G168" s="605"/>
      <c r="H168" s="605"/>
      <c r="I168" s="604"/>
      <c r="J168" s="605"/>
      <c r="K168" s="604"/>
      <c r="L168" s="604"/>
      <c r="M168" s="606"/>
      <c r="N168" s="604"/>
      <c r="O168" s="565"/>
      <c r="P168" s="602"/>
      <c r="Q168" s="565"/>
      <c r="R168" s="602"/>
      <c r="S168" s="585"/>
      <c r="T168" s="585"/>
      <c r="U168" s="585"/>
      <c r="V168" s="585"/>
      <c r="W168" s="585"/>
      <c r="X168" s="585"/>
      <c r="Y168" s="585"/>
      <c r="Z168" s="585"/>
      <c r="AA168" s="585"/>
      <c r="AB168" s="585"/>
      <c r="AC168" s="585"/>
      <c r="AD168" s="585"/>
      <c r="AE168" s="585"/>
      <c r="AF168" s="585"/>
      <c r="AG168" s="585"/>
      <c r="AH168" s="585"/>
      <c r="AI168" s="585"/>
      <c r="AJ168" s="585"/>
      <c r="AK168" s="585"/>
      <c r="AL168" s="585"/>
      <c r="AM168" s="585"/>
      <c r="AN168" s="585"/>
      <c r="AO168" s="585"/>
      <c r="AP168" s="585"/>
      <c r="AQ168" s="585"/>
      <c r="AR168" s="585"/>
      <c r="AS168" s="585"/>
      <c r="AT168" s="585"/>
      <c r="AU168" s="585"/>
      <c r="AV168" s="585"/>
      <c r="AW168" s="585"/>
      <c r="AX168" s="585"/>
      <c r="AY168" s="585"/>
      <c r="AZ168" s="585"/>
      <c r="BA168" s="585"/>
      <c r="BB168" s="585"/>
      <c r="BC168" s="585"/>
      <c r="BD168" s="585"/>
      <c r="BE168" s="585"/>
      <c r="BF168" s="585"/>
      <c r="BG168" s="585"/>
      <c r="BH168" s="585"/>
      <c r="BI168" s="585"/>
      <c r="BJ168" s="585"/>
      <c r="BK168" s="585"/>
      <c r="BL168" s="585"/>
      <c r="BM168" s="585"/>
      <c r="BN168" s="585"/>
      <c r="BO168" s="585"/>
      <c r="BP168" s="585"/>
      <c r="BQ168" s="585"/>
      <c r="BR168" s="585"/>
      <c r="BS168" s="585"/>
      <c r="BT168" s="585"/>
      <c r="BU168" s="585"/>
      <c r="BV168" s="585"/>
      <c r="BW168" s="585"/>
      <c r="BX168" s="585"/>
      <c r="BY168" s="585"/>
      <c r="BZ168" s="585"/>
      <c r="CA168" s="585"/>
      <c r="CB168" s="585"/>
      <c r="CC168" s="585"/>
      <c r="CD168" s="585"/>
      <c r="CE168" s="585"/>
      <c r="CF168" s="585"/>
      <c r="CG168" s="585"/>
      <c r="CH168" s="585"/>
      <c r="CI168" s="585"/>
      <c r="CJ168" s="585"/>
      <c r="CK168" s="585"/>
      <c r="CL168" s="585"/>
      <c r="CM168" s="585"/>
      <c r="CN168" s="585"/>
      <c r="CO168" s="585"/>
      <c r="CP168" s="585"/>
      <c r="CQ168" s="585"/>
      <c r="CR168" s="585"/>
      <c r="CS168" s="585"/>
      <c r="CT168" s="585"/>
      <c r="CU168" s="585"/>
      <c r="CV168" s="585"/>
      <c r="CW168" s="585"/>
      <c r="CX168" s="585"/>
      <c r="CY168" s="585"/>
      <c r="CZ168" s="585"/>
      <c r="DA168" s="585"/>
      <c r="DB168" s="585"/>
      <c r="DC168" s="585"/>
      <c r="DD168" s="585"/>
      <c r="DE168" s="585"/>
      <c r="DF168" s="585"/>
      <c r="DG168" s="585"/>
      <c r="DH168" s="585"/>
      <c r="DI168" s="585"/>
      <c r="DJ168" s="585"/>
      <c r="DK168" s="585"/>
      <c r="DL168" s="585"/>
      <c r="DM168" s="585"/>
      <c r="DN168" s="585"/>
      <c r="DO168" s="585"/>
      <c r="DP168" s="585"/>
      <c r="DQ168" s="585"/>
      <c r="DR168" s="585"/>
      <c r="DS168" s="585"/>
      <c r="DT168" s="585"/>
      <c r="DU168" s="585"/>
      <c r="DV168" s="585"/>
      <c r="DW168" s="585"/>
      <c r="DX168" s="585"/>
      <c r="DY168" s="585"/>
      <c r="DZ168" s="585"/>
      <c r="EA168" s="585"/>
      <c r="EB168" s="585"/>
      <c r="EC168" s="585"/>
      <c r="ED168" s="585"/>
      <c r="EE168" s="585"/>
      <c r="EF168" s="585"/>
      <c r="EG168" s="585"/>
      <c r="EH168" s="585"/>
      <c r="EI168" s="585"/>
      <c r="EJ168" s="585"/>
      <c r="EK168" s="585"/>
      <c r="EL168" s="585"/>
      <c r="EM168" s="585"/>
      <c r="EN168" s="585"/>
      <c r="EO168" s="585"/>
      <c r="EP168" s="585"/>
      <c r="EQ168" s="585"/>
      <c r="ER168" s="585"/>
      <c r="ES168" s="585"/>
      <c r="ET168" s="585"/>
      <c r="EU168" s="585"/>
      <c r="EV168" s="585"/>
      <c r="EW168" s="585"/>
      <c r="EX168" s="585"/>
      <c r="EY168" s="585"/>
      <c r="EZ168" s="585"/>
      <c r="FA168" s="585"/>
      <c r="FB168" s="585"/>
      <c r="FC168" s="585"/>
      <c r="FD168" s="585"/>
      <c r="FE168" s="585"/>
      <c r="FF168" s="585"/>
      <c r="FG168" s="585"/>
      <c r="FH168" s="585"/>
      <c r="FI168" s="585"/>
      <c r="FJ168" s="585"/>
      <c r="FK168" s="585"/>
      <c r="FL168" s="585"/>
      <c r="FM168" s="585"/>
      <c r="FN168" s="585"/>
      <c r="FO168" s="585"/>
      <c r="FP168" s="585"/>
      <c r="FQ168" s="585"/>
      <c r="FR168" s="585"/>
      <c r="FS168" s="585"/>
      <c r="FT168" s="585"/>
      <c r="FU168" s="585"/>
      <c r="FV168" s="585"/>
      <c r="FW168" s="585"/>
      <c r="FX168" s="585"/>
      <c r="FY168" s="585"/>
      <c r="FZ168" s="585"/>
      <c r="GA168" s="585"/>
      <c r="GB168" s="585"/>
      <c r="GC168" s="585"/>
      <c r="GD168" s="585"/>
      <c r="GE168" s="585"/>
      <c r="GF168" s="585"/>
      <c r="GG168" s="585"/>
      <c r="GH168" s="585"/>
      <c r="GI168" s="585"/>
      <c r="GJ168" s="585"/>
      <c r="GK168" s="585"/>
      <c r="GL168" s="585"/>
      <c r="GM168" s="585"/>
      <c r="GN168" s="585"/>
      <c r="GO168" s="585"/>
      <c r="GP168" s="585"/>
      <c r="GQ168" s="585"/>
      <c r="GR168" s="585"/>
      <c r="GS168" s="585"/>
      <c r="GT168" s="585"/>
      <c r="GU168" s="585"/>
      <c r="GV168" s="585"/>
      <c r="GW168" s="585"/>
      <c r="GX168" s="585"/>
      <c r="GY168" s="585"/>
      <c r="GZ168" s="585"/>
      <c r="HA168" s="585"/>
      <c r="HB168" s="585"/>
      <c r="HC168" s="585"/>
      <c r="HD168" s="585"/>
      <c r="HE168" s="585"/>
      <c r="HF168" s="585"/>
      <c r="HG168" s="585"/>
      <c r="HH168" s="585"/>
      <c r="HI168" s="585"/>
      <c r="HJ168" s="585"/>
      <c r="HK168" s="585"/>
      <c r="HL168" s="585"/>
      <c r="HM168" s="585"/>
      <c r="HN168" s="585"/>
      <c r="HO168" s="585"/>
      <c r="HP168" s="585"/>
      <c r="HQ168" s="585"/>
      <c r="HR168" s="585"/>
      <c r="HS168" s="585"/>
      <c r="HT168" s="585"/>
      <c r="HU168" s="585"/>
      <c r="HV168" s="585"/>
      <c r="HW168" s="585"/>
      <c r="HX168" s="585"/>
      <c r="HY168" s="585"/>
      <c r="HZ168" s="585"/>
      <c r="IA168" s="585"/>
      <c r="IB168" s="585"/>
      <c r="IC168" s="585"/>
      <c r="ID168" s="585"/>
      <c r="IE168" s="585"/>
      <c r="IF168" s="585"/>
      <c r="IG168" s="585"/>
      <c r="IH168" s="585"/>
      <c r="II168" s="585"/>
      <c r="IJ168" s="585"/>
      <c r="IK168" s="585"/>
      <c r="IL168" s="585"/>
      <c r="IM168" s="585"/>
      <c r="IN168" s="585"/>
      <c r="IO168" s="585"/>
      <c r="IP168" s="585"/>
      <c r="IQ168" s="585"/>
      <c r="IR168" s="585"/>
      <c r="IS168" s="585"/>
      <c r="IT168" s="585"/>
      <c r="IU168" s="585"/>
      <c r="IV168" s="585"/>
      <c r="IW168" s="585"/>
      <c r="IX168" s="585"/>
      <c r="IY168" s="585"/>
      <c r="IZ168" s="585"/>
      <c r="JA168" s="585"/>
      <c r="JB168" s="585"/>
      <c r="JC168" s="585"/>
      <c r="JD168" s="585"/>
      <c r="JE168" s="585"/>
      <c r="JF168" s="585"/>
      <c r="JG168" s="585"/>
      <c r="JH168" s="585"/>
      <c r="JI168" s="585"/>
      <c r="JJ168" s="585"/>
      <c r="JK168" s="585"/>
      <c r="JL168" s="585"/>
      <c r="JM168" s="585"/>
      <c r="JN168" s="585"/>
      <c r="JO168" s="585"/>
      <c r="JP168" s="585"/>
      <c r="JQ168" s="585"/>
      <c r="JR168" s="585"/>
      <c r="JS168" s="585"/>
      <c r="JT168" s="585"/>
      <c r="JU168" s="585"/>
      <c r="JV168" s="585"/>
      <c r="JW168" s="585"/>
      <c r="JX168" s="585"/>
      <c r="JY168" s="585"/>
      <c r="JZ168" s="585"/>
      <c r="KA168" s="585"/>
      <c r="KB168" s="585"/>
      <c r="KC168" s="585"/>
      <c r="KD168" s="585"/>
      <c r="KE168" s="585"/>
      <c r="KF168" s="585"/>
      <c r="KG168" s="585"/>
      <c r="KH168" s="585"/>
      <c r="KI168" s="585"/>
      <c r="KJ168" s="585"/>
      <c r="KK168" s="585"/>
      <c r="KL168" s="585"/>
      <c r="KM168" s="585"/>
      <c r="KN168" s="585"/>
      <c r="KO168" s="585"/>
      <c r="KP168" s="585"/>
      <c r="KQ168" s="585"/>
      <c r="KR168" s="585"/>
      <c r="KS168" s="585"/>
      <c r="KT168" s="585"/>
      <c r="KU168" s="585"/>
      <c r="KV168" s="585"/>
      <c r="KW168" s="585"/>
      <c r="KX168" s="585"/>
      <c r="KY168" s="585"/>
      <c r="KZ168" s="585"/>
      <c r="LA168" s="585"/>
      <c r="LB168" s="585"/>
      <c r="LC168" s="585"/>
      <c r="LD168" s="585"/>
      <c r="LE168" s="585"/>
      <c r="LF168" s="585"/>
      <c r="LG168" s="585"/>
      <c r="LH168" s="585"/>
      <c r="LI168" s="585"/>
      <c r="LJ168" s="585"/>
      <c r="LK168" s="585"/>
      <c r="LL168" s="585"/>
      <c r="LM168" s="585"/>
      <c r="LN168" s="585"/>
      <c r="LO168" s="585"/>
      <c r="LP168" s="585"/>
      <c r="LQ168" s="585"/>
      <c r="LR168" s="585"/>
      <c r="LS168" s="585"/>
      <c r="LT168" s="585"/>
      <c r="LU168" s="585"/>
      <c r="LV168" s="585"/>
      <c r="LW168" s="585"/>
      <c r="LX168" s="585"/>
      <c r="LY168" s="585"/>
      <c r="LZ168" s="585"/>
      <c r="MA168" s="585"/>
      <c r="MB168" s="585"/>
      <c r="MC168" s="585"/>
      <c r="MD168" s="585"/>
      <c r="ME168" s="585"/>
      <c r="MF168" s="585"/>
      <c r="MG168" s="585"/>
      <c r="MH168" s="585"/>
      <c r="MI168" s="585"/>
      <c r="MJ168" s="585"/>
      <c r="MK168" s="585"/>
      <c r="ML168" s="585"/>
      <c r="MM168" s="585"/>
      <c r="MN168" s="585"/>
      <c r="MO168" s="585"/>
      <c r="MP168" s="585"/>
      <c r="MQ168" s="585"/>
      <c r="MR168" s="585"/>
      <c r="MS168" s="585"/>
      <c r="MT168" s="585"/>
      <c r="MU168" s="585"/>
      <c r="MV168" s="585"/>
      <c r="MW168" s="585"/>
      <c r="MX168" s="585"/>
      <c r="MY168" s="585"/>
      <c r="MZ168" s="585"/>
      <c r="NA168" s="585"/>
      <c r="NB168" s="585"/>
      <c r="NC168" s="585"/>
      <c r="ND168" s="585"/>
      <c r="NE168" s="585"/>
      <c r="NF168" s="585"/>
      <c r="NG168" s="585"/>
      <c r="NH168" s="585"/>
      <c r="NI168" s="585"/>
      <c r="NJ168" s="585"/>
      <c r="NK168" s="585"/>
      <c r="NL168" s="585"/>
      <c r="NM168" s="585"/>
      <c r="NN168" s="585"/>
      <c r="NO168" s="585"/>
      <c r="NP168" s="585"/>
      <c r="NQ168" s="585"/>
      <c r="NR168" s="585"/>
      <c r="NS168" s="585"/>
      <c r="NT168" s="585"/>
      <c r="NU168" s="585"/>
      <c r="NV168" s="585"/>
      <c r="NW168" s="585"/>
      <c r="NX168" s="585"/>
      <c r="NY168" s="585"/>
      <c r="NZ168" s="585"/>
      <c r="OA168" s="585"/>
      <c r="OB168" s="585"/>
      <c r="OC168" s="585"/>
      <c r="OD168" s="585"/>
      <c r="OE168" s="585"/>
      <c r="OF168" s="585"/>
      <c r="OG168" s="585"/>
      <c r="OH168" s="585"/>
      <c r="OI168" s="585"/>
      <c r="OJ168" s="585"/>
      <c r="OK168" s="585"/>
      <c r="OL168" s="585"/>
      <c r="OM168" s="585"/>
      <c r="ON168" s="585"/>
      <c r="OO168" s="585"/>
      <c r="OP168" s="585"/>
      <c r="OQ168" s="585"/>
      <c r="OR168" s="585"/>
      <c r="OS168" s="585"/>
      <c r="OT168" s="585"/>
      <c r="OU168" s="585"/>
      <c r="OV168" s="585"/>
      <c r="OW168" s="585"/>
      <c r="OX168" s="585"/>
      <c r="OY168" s="585"/>
      <c r="OZ168" s="585"/>
      <c r="PA168" s="585"/>
      <c r="PB168" s="585"/>
      <c r="PC168" s="585"/>
      <c r="PD168" s="585"/>
      <c r="PE168" s="585"/>
      <c r="PF168" s="585"/>
      <c r="PG168" s="585"/>
      <c r="PH168" s="585"/>
      <c r="PI168" s="585"/>
      <c r="PJ168" s="585"/>
      <c r="PK168" s="585"/>
      <c r="PL168" s="585"/>
      <c r="PM168" s="585"/>
      <c r="PN168" s="585"/>
      <c r="PO168" s="585"/>
      <c r="PP168" s="585"/>
      <c r="PQ168" s="585"/>
      <c r="PR168" s="585"/>
      <c r="PS168" s="585"/>
      <c r="PT168" s="585"/>
      <c r="PU168" s="585"/>
      <c r="PV168" s="585"/>
      <c r="PW168" s="585"/>
      <c r="PX168" s="585"/>
      <c r="PY168" s="585"/>
      <c r="PZ168" s="585"/>
      <c r="QA168" s="585"/>
      <c r="QB168" s="585"/>
      <c r="QC168" s="585"/>
      <c r="QD168" s="585"/>
      <c r="QE168" s="585"/>
      <c r="QF168" s="585"/>
      <c r="QG168" s="585"/>
      <c r="QH168" s="585"/>
      <c r="QI168" s="585"/>
      <c r="QJ168" s="585"/>
      <c r="QK168" s="585"/>
      <c r="QL168" s="585"/>
      <c r="QM168" s="585"/>
      <c r="QN168" s="585"/>
      <c r="QO168" s="585"/>
      <c r="QP168" s="585"/>
      <c r="QQ168" s="585"/>
      <c r="QR168" s="585"/>
      <c r="QS168" s="585"/>
      <c r="QT168" s="585"/>
      <c r="QU168" s="585"/>
      <c r="QV168" s="585"/>
      <c r="QW168" s="585"/>
      <c r="QX168" s="585"/>
      <c r="QY168" s="585"/>
      <c r="QZ168" s="585"/>
      <c r="RA168" s="585"/>
      <c r="RB168" s="585"/>
      <c r="RC168" s="585"/>
      <c r="RD168" s="585"/>
      <c r="RE168" s="585"/>
      <c r="RF168" s="585"/>
      <c r="RG168" s="585"/>
      <c r="RH168" s="585"/>
      <c r="RI168" s="585"/>
      <c r="RJ168" s="585"/>
      <c r="RK168" s="585"/>
      <c r="RL168" s="585"/>
      <c r="RM168" s="585"/>
      <c r="RN168" s="585"/>
      <c r="RO168" s="585"/>
      <c r="RP168" s="585"/>
      <c r="RQ168" s="585"/>
      <c r="RR168" s="585"/>
      <c r="RS168" s="585"/>
      <c r="RT168" s="585"/>
      <c r="RU168" s="585"/>
      <c r="RV168" s="585"/>
      <c r="RW168" s="585"/>
      <c r="RX168" s="585"/>
      <c r="RY168" s="585"/>
      <c r="RZ168" s="585"/>
      <c r="SA168" s="585"/>
      <c r="SB168" s="585"/>
      <c r="SC168" s="585"/>
      <c r="SD168" s="585"/>
      <c r="SE168" s="585"/>
      <c r="SF168" s="585"/>
      <c r="SG168" s="585"/>
      <c r="SH168" s="585"/>
      <c r="SI168" s="585"/>
      <c r="SJ168" s="585"/>
      <c r="SK168" s="585"/>
      <c r="SL168" s="585"/>
      <c r="SM168" s="585"/>
      <c r="SN168" s="585"/>
      <c r="SO168" s="585"/>
      <c r="SP168" s="585"/>
      <c r="SQ168" s="585"/>
      <c r="SR168" s="585"/>
      <c r="SS168" s="585"/>
      <c r="ST168" s="585"/>
      <c r="SU168" s="585"/>
      <c r="SV168" s="585"/>
      <c r="SW168" s="585"/>
      <c r="SX168" s="585"/>
      <c r="SY168" s="585"/>
      <c r="SZ168" s="585"/>
      <c r="TA168" s="585"/>
      <c r="TB168" s="585"/>
      <c r="TC168" s="585"/>
      <c r="TD168" s="585"/>
      <c r="TE168" s="585"/>
      <c r="TF168" s="585"/>
      <c r="TG168" s="585"/>
      <c r="TH168" s="585"/>
      <c r="TI168" s="585"/>
      <c r="TJ168" s="585"/>
      <c r="TK168" s="585"/>
      <c r="TL168" s="585"/>
      <c r="TM168" s="585"/>
      <c r="TN168" s="585"/>
      <c r="TO168" s="585"/>
      <c r="TP168" s="585"/>
      <c r="TQ168" s="585"/>
      <c r="TR168" s="585"/>
      <c r="TS168" s="585"/>
      <c r="TT168" s="585"/>
      <c r="TU168" s="585"/>
      <c r="TV168" s="585"/>
      <c r="TW168" s="585"/>
      <c r="TX168" s="585"/>
      <c r="TY168" s="585"/>
      <c r="TZ168" s="585"/>
      <c r="UA168" s="585"/>
      <c r="UB168" s="585"/>
      <c r="UC168" s="585"/>
      <c r="UD168" s="585"/>
      <c r="UE168" s="585"/>
      <c r="UF168" s="585"/>
      <c r="UG168" s="585"/>
      <c r="UH168" s="585"/>
      <c r="UI168" s="585"/>
      <c r="UJ168" s="585"/>
      <c r="UK168" s="585"/>
      <c r="UL168" s="585"/>
      <c r="UM168" s="585"/>
      <c r="UN168" s="585"/>
      <c r="UO168" s="585"/>
      <c r="UP168" s="585"/>
      <c r="UQ168" s="585"/>
      <c r="UR168" s="585"/>
      <c r="US168" s="585"/>
      <c r="UT168" s="585"/>
      <c r="UU168" s="585"/>
      <c r="UV168" s="585"/>
      <c r="UW168" s="585"/>
      <c r="UX168" s="585"/>
      <c r="UY168" s="585"/>
      <c r="UZ168" s="585"/>
      <c r="VA168" s="585"/>
      <c r="VB168" s="585"/>
      <c r="VC168" s="585"/>
      <c r="VD168" s="585"/>
      <c r="VE168" s="585"/>
      <c r="VF168" s="585"/>
      <c r="VG168" s="585"/>
      <c r="VH168" s="585"/>
      <c r="VI168" s="585"/>
      <c r="VJ168" s="585"/>
      <c r="VK168" s="585"/>
      <c r="VL168" s="585"/>
      <c r="VM168" s="585"/>
      <c r="VN168" s="585"/>
      <c r="VO168" s="585"/>
      <c r="VP168" s="585"/>
      <c r="VQ168" s="585"/>
      <c r="VR168" s="585"/>
      <c r="VS168" s="585"/>
      <c r="VT168" s="585"/>
      <c r="VU168" s="585"/>
      <c r="VV168" s="585"/>
      <c r="VW168" s="585"/>
      <c r="VX168" s="585"/>
      <c r="VY168" s="585"/>
      <c r="VZ168" s="585"/>
      <c r="WA168" s="585"/>
      <c r="WB168" s="585"/>
      <c r="WC168" s="585"/>
      <c r="WD168" s="585"/>
      <c r="WE168" s="585"/>
      <c r="WF168" s="585"/>
      <c r="WG168" s="585"/>
      <c r="WH168" s="585"/>
      <c r="WI168" s="585"/>
      <c r="WJ168" s="585"/>
      <c r="WK168" s="585"/>
      <c r="WL168" s="585"/>
      <c r="WM168" s="585"/>
      <c r="WN168" s="585"/>
      <c r="WO168" s="585"/>
      <c r="WP168" s="585"/>
      <c r="WQ168" s="585"/>
      <c r="WR168" s="585"/>
      <c r="WS168" s="585"/>
      <c r="WT168" s="585"/>
      <c r="WU168" s="585"/>
      <c r="WV168" s="585"/>
      <c r="WW168" s="585"/>
      <c r="WX168" s="585"/>
      <c r="WY168" s="585"/>
      <c r="WZ168" s="585"/>
      <c r="XA168" s="585"/>
      <c r="XB168" s="585"/>
      <c r="XC168" s="585"/>
      <c r="XD168" s="585"/>
      <c r="XE168" s="585"/>
      <c r="XF168" s="585"/>
      <c r="XG168" s="585"/>
      <c r="XH168" s="585"/>
      <c r="XI168" s="585"/>
      <c r="XJ168" s="585"/>
      <c r="XK168" s="585"/>
      <c r="XL168" s="585"/>
      <c r="XM168" s="585"/>
      <c r="XN168" s="585"/>
      <c r="XO168" s="585"/>
      <c r="XP168" s="585"/>
      <c r="XQ168" s="585"/>
      <c r="XR168" s="585"/>
      <c r="XS168" s="585"/>
      <c r="XT168" s="585"/>
      <c r="XU168" s="585"/>
      <c r="XV168" s="585"/>
      <c r="XW168" s="585"/>
      <c r="XX168" s="585"/>
      <c r="XY168" s="585"/>
      <c r="XZ168" s="585"/>
      <c r="YA168" s="585"/>
      <c r="YB168" s="585"/>
      <c r="YC168" s="585"/>
      <c r="YD168" s="585"/>
      <c r="YE168" s="585"/>
      <c r="YF168" s="585"/>
      <c r="YG168" s="585"/>
      <c r="YH168" s="585"/>
      <c r="YI168" s="585"/>
      <c r="YJ168" s="585"/>
      <c r="YK168" s="585"/>
      <c r="YL168" s="585"/>
      <c r="YM168" s="585"/>
      <c r="YN168" s="585"/>
      <c r="YO168" s="585"/>
      <c r="YP168" s="585"/>
      <c r="YQ168" s="585"/>
      <c r="YR168" s="585"/>
      <c r="YS168" s="585"/>
      <c r="YT168" s="585"/>
      <c r="YU168" s="585"/>
      <c r="YV168" s="585"/>
      <c r="YW168" s="585"/>
      <c r="YX168" s="585"/>
      <c r="YY168" s="585"/>
      <c r="YZ168" s="585"/>
      <c r="ZA168" s="585"/>
      <c r="ZB168" s="585"/>
      <c r="ZC168" s="585"/>
      <c r="ZD168" s="585"/>
      <c r="ZE168" s="585"/>
      <c r="ZF168" s="585"/>
      <c r="ZG168" s="585"/>
      <c r="ZH168" s="585"/>
      <c r="ZI168" s="585"/>
      <c r="ZJ168" s="585"/>
      <c r="ZK168" s="585"/>
      <c r="ZL168" s="585"/>
      <c r="ZM168" s="585"/>
      <c r="ZN168" s="585"/>
      <c r="ZO168" s="585"/>
      <c r="ZP168" s="585"/>
      <c r="ZQ168" s="585"/>
      <c r="ZR168" s="585"/>
      <c r="ZS168" s="585"/>
      <c r="ZT168" s="585"/>
      <c r="ZU168" s="585"/>
      <c r="ZV168" s="585"/>
      <c r="ZW168" s="585"/>
      <c r="ZX168" s="585"/>
      <c r="ZY168" s="585"/>
      <c r="ZZ168" s="585"/>
      <c r="AAA168" s="585"/>
      <c r="AAB168" s="585"/>
      <c r="AAC168" s="585"/>
      <c r="AAD168" s="585"/>
      <c r="AAE168" s="585"/>
      <c r="AAF168" s="585"/>
      <c r="AAG168" s="585"/>
      <c r="AAH168" s="585"/>
      <c r="AAI168" s="585"/>
      <c r="AAJ168" s="585"/>
      <c r="AAK168" s="585"/>
      <c r="AAL168" s="585"/>
      <c r="AAM168" s="585"/>
      <c r="AAN168" s="585"/>
      <c r="AAO168" s="585"/>
      <c r="AAP168" s="585"/>
      <c r="AAQ168" s="585"/>
      <c r="AAR168" s="585"/>
      <c r="AAS168" s="585"/>
      <c r="AAT168" s="585"/>
      <c r="AAU168" s="585"/>
      <c r="AAV168" s="585"/>
      <c r="AAW168" s="585"/>
      <c r="AAX168" s="585"/>
      <c r="AAY168" s="585"/>
      <c r="AAZ168" s="585"/>
      <c r="ABA168" s="585"/>
      <c r="ABB168" s="585"/>
      <c r="ABC168" s="585"/>
      <c r="ABD168" s="585"/>
      <c r="ABE168" s="585"/>
      <c r="ABF168" s="585"/>
      <c r="ABG168" s="585"/>
      <c r="ABH168" s="585"/>
      <c r="ABI168" s="585"/>
      <c r="ABJ168" s="585"/>
      <c r="ABK168" s="585"/>
      <c r="ABL168" s="585"/>
      <c r="ABM168" s="585"/>
      <c r="ABN168" s="585"/>
      <c r="ABO168" s="585"/>
      <c r="ABP168" s="585"/>
      <c r="ABQ168" s="585"/>
      <c r="ABR168" s="585"/>
      <c r="ABS168" s="585"/>
      <c r="ABT168" s="585"/>
      <c r="ABU168" s="585"/>
      <c r="ABV168" s="585"/>
      <c r="ABW168" s="585"/>
      <c r="ABX168" s="585"/>
      <c r="ABY168" s="585"/>
      <c r="ABZ168" s="585"/>
      <c r="ACA168" s="585"/>
      <c r="ACB168" s="585"/>
      <c r="ACC168" s="585"/>
      <c r="ACD168" s="585"/>
      <c r="ACE168" s="585"/>
      <c r="ACF168" s="585"/>
      <c r="ACG168" s="585"/>
      <c r="ACH168" s="585"/>
      <c r="ACI168" s="585"/>
      <c r="ACJ168" s="585"/>
      <c r="ACK168" s="585"/>
      <c r="ACL168" s="585"/>
      <c r="ACM168" s="585"/>
      <c r="ACN168" s="585"/>
      <c r="ACO168" s="585"/>
      <c r="ACP168" s="585"/>
      <c r="ACQ168" s="585"/>
      <c r="ACR168" s="585"/>
      <c r="ACS168" s="585"/>
      <c r="ACT168" s="585"/>
      <c r="ACU168" s="585"/>
      <c r="ACV168" s="585"/>
      <c r="ACW168" s="585"/>
      <c r="ACX168" s="585"/>
      <c r="ACY168" s="585"/>
      <c r="ACZ168" s="585"/>
      <c r="ADA168" s="585"/>
      <c r="ADB168" s="585"/>
      <c r="ADC168" s="585"/>
      <c r="ADD168" s="585"/>
      <c r="ADE168" s="585"/>
      <c r="ADF168" s="585"/>
      <c r="ADG168" s="585"/>
      <c r="ADH168" s="585"/>
      <c r="ADI168" s="585"/>
      <c r="ADJ168" s="585"/>
      <c r="ADK168" s="585"/>
      <c r="ADL168" s="585"/>
      <c r="ADM168" s="585"/>
      <c r="ADN168" s="585"/>
      <c r="ADO168" s="585"/>
      <c r="ADP168" s="585"/>
      <c r="ADQ168" s="585"/>
      <c r="ADR168" s="585"/>
      <c r="ADS168" s="585"/>
      <c r="ADT168" s="585"/>
      <c r="ADU168" s="585"/>
      <c r="ADV168" s="585"/>
      <c r="ADW168" s="585"/>
      <c r="ADX168" s="585"/>
      <c r="ADY168" s="585"/>
      <c r="ADZ168" s="585"/>
      <c r="AEA168" s="585"/>
      <c r="AEB168" s="585"/>
      <c r="AEC168" s="585"/>
      <c r="AED168" s="585"/>
      <c r="AEE168" s="585"/>
      <c r="AEF168" s="585"/>
      <c r="AEG168" s="585"/>
      <c r="AEH168" s="585"/>
      <c r="AEI168" s="585"/>
      <c r="AEJ168" s="585"/>
      <c r="AEK168" s="585"/>
      <c r="AEL168" s="585"/>
      <c r="AEM168" s="585"/>
      <c r="AEN168" s="585"/>
      <c r="AEO168" s="585"/>
      <c r="AEP168" s="585"/>
      <c r="AEQ168" s="585"/>
      <c r="AER168" s="585"/>
      <c r="AES168" s="585"/>
      <c r="AET168" s="585"/>
      <c r="AEU168" s="585"/>
      <c r="AEV168" s="585"/>
      <c r="AEW168" s="585"/>
      <c r="AEX168" s="585"/>
      <c r="AEY168" s="585"/>
      <c r="AEZ168" s="585"/>
      <c r="AFA168" s="585"/>
      <c r="AFB168" s="585"/>
      <c r="AFC168" s="585"/>
      <c r="AFD168" s="585"/>
      <c r="AFE168" s="585"/>
      <c r="AFF168" s="585"/>
      <c r="AFG168" s="585"/>
      <c r="AFH168" s="585"/>
      <c r="AFI168" s="585"/>
      <c r="AFJ168" s="585"/>
      <c r="AFK168" s="585"/>
      <c r="AFL168" s="585"/>
      <c r="AFM168" s="585"/>
      <c r="AFN168" s="585"/>
      <c r="AFO168" s="585"/>
      <c r="AFP168" s="585"/>
      <c r="AFQ168" s="585"/>
      <c r="AFR168" s="585"/>
      <c r="AFS168" s="585"/>
      <c r="AFT168" s="585"/>
      <c r="AFU168" s="585"/>
      <c r="AFV168" s="585"/>
      <c r="AFW168" s="585"/>
      <c r="AFX168" s="585"/>
      <c r="AFY168" s="585"/>
      <c r="AFZ168" s="585"/>
      <c r="AGA168" s="585"/>
      <c r="AGB168" s="585"/>
      <c r="AGC168" s="585"/>
      <c r="AGD168" s="585"/>
      <c r="AGE168" s="585"/>
      <c r="AGF168" s="585"/>
      <c r="AGG168" s="585"/>
      <c r="AGH168" s="585"/>
      <c r="AGI168" s="585"/>
      <c r="AGJ168" s="585"/>
      <c r="AGK168" s="585"/>
      <c r="AGL168" s="585"/>
      <c r="AGM168" s="585"/>
      <c r="AGN168" s="585"/>
      <c r="AGO168" s="585"/>
      <c r="AGP168" s="585"/>
      <c r="AGQ168" s="585"/>
      <c r="AGR168" s="585"/>
      <c r="AGS168" s="585"/>
      <c r="AGT168" s="585"/>
      <c r="AGU168" s="585"/>
      <c r="AGV168" s="585"/>
      <c r="AGW168" s="585"/>
      <c r="AGX168" s="585"/>
      <c r="AGY168" s="585"/>
      <c r="AGZ168" s="585"/>
      <c r="AHA168" s="585"/>
      <c r="AHB168" s="585"/>
      <c r="AHC168" s="585"/>
      <c r="AHD168" s="585"/>
      <c r="AHE168" s="585"/>
      <c r="AHF168" s="585"/>
      <c r="AHG168" s="585"/>
      <c r="AHH168" s="585"/>
      <c r="AHI168" s="585"/>
      <c r="AHJ168" s="585"/>
      <c r="AHK168" s="585"/>
      <c r="AHL168" s="585"/>
      <c r="AHM168" s="585"/>
      <c r="AHN168" s="585"/>
      <c r="AHO168" s="585"/>
      <c r="AHP168" s="585"/>
      <c r="AHQ168" s="585"/>
      <c r="AHR168" s="585"/>
      <c r="AHS168" s="585"/>
      <c r="AHT168" s="585"/>
      <c r="AHU168" s="585"/>
      <c r="AHV168" s="585"/>
      <c r="AHW168" s="585"/>
      <c r="AHX168" s="585"/>
      <c r="AHY168" s="585"/>
      <c r="AHZ168" s="585"/>
      <c r="AIA168" s="585"/>
      <c r="AIB168" s="585"/>
      <c r="AIC168" s="585"/>
      <c r="AID168" s="585"/>
      <c r="AIE168" s="585"/>
      <c r="AIF168" s="585"/>
      <c r="AIG168" s="585"/>
      <c r="AIH168" s="585"/>
      <c r="AII168" s="585"/>
      <c r="AIJ168" s="585"/>
      <c r="AIK168" s="585"/>
      <c r="AIL168" s="585"/>
      <c r="AIM168" s="585"/>
      <c r="AIN168" s="585"/>
      <c r="AIO168" s="585"/>
      <c r="AIP168" s="585"/>
      <c r="AIQ168" s="585"/>
      <c r="AIR168" s="585"/>
      <c r="AIS168" s="585"/>
      <c r="AIT168" s="585"/>
      <c r="AIU168" s="585"/>
      <c r="AIV168" s="585"/>
      <c r="AIW168" s="585"/>
      <c r="AIX168" s="585"/>
      <c r="AIY168" s="585"/>
      <c r="AIZ168" s="585"/>
      <c r="AJA168" s="585"/>
      <c r="AJB168" s="585"/>
      <c r="AJC168" s="585"/>
      <c r="AJD168" s="585"/>
      <c r="AJE168" s="585"/>
      <c r="AJF168" s="585"/>
      <c r="AJG168" s="585"/>
      <c r="AJH168" s="585"/>
      <c r="AJI168" s="585"/>
      <c r="AJJ168" s="585"/>
      <c r="AJK168" s="585"/>
      <c r="AJL168" s="585"/>
      <c r="AJM168" s="585"/>
      <c r="AJN168" s="585"/>
      <c r="AJO168" s="585"/>
      <c r="AJP168" s="585"/>
      <c r="AJQ168" s="585"/>
      <c r="AJR168" s="585"/>
      <c r="AJS168" s="585"/>
      <c r="AJT168" s="585"/>
      <c r="AJU168" s="585"/>
      <c r="AJV168" s="585"/>
      <c r="AJW168" s="585"/>
      <c r="AJX168" s="585"/>
      <c r="AJY168" s="585"/>
      <c r="AJZ168" s="585"/>
      <c r="AKA168" s="585"/>
      <c r="AKB168" s="585"/>
      <c r="AKC168" s="585"/>
      <c r="AKD168" s="585"/>
      <c r="AKE168" s="585"/>
      <c r="AKF168" s="585"/>
      <c r="AKG168" s="585"/>
      <c r="AKH168" s="585"/>
      <c r="AKI168" s="585"/>
      <c r="AKJ168" s="585"/>
      <c r="AKK168" s="585"/>
      <c r="AKL168" s="585"/>
      <c r="AKM168" s="585"/>
      <c r="AKN168" s="585"/>
      <c r="AKO168" s="585"/>
      <c r="AKP168" s="585"/>
      <c r="AKQ168" s="585"/>
      <c r="AKR168" s="585"/>
      <c r="AKS168" s="585"/>
      <c r="AKT168" s="585"/>
      <c r="AKU168" s="585"/>
      <c r="AKV168" s="585"/>
      <c r="AKW168" s="585"/>
      <c r="AKX168" s="585"/>
      <c r="AKY168" s="585"/>
      <c r="AKZ168" s="585"/>
      <c r="ALA168" s="585"/>
      <c r="ALB168" s="585"/>
      <c r="ALC168" s="585"/>
      <c r="ALD168" s="585"/>
      <c r="ALE168" s="585"/>
      <c r="ALF168" s="585"/>
      <c r="ALG168" s="585"/>
      <c r="ALH168" s="585"/>
      <c r="ALI168" s="585"/>
      <c r="ALJ168" s="585"/>
      <c r="ALK168" s="585"/>
      <c r="ALL168" s="585"/>
      <c r="ALM168" s="585"/>
      <c r="ALN168" s="585"/>
      <c r="ALO168" s="585"/>
      <c r="ALP168" s="585"/>
      <c r="ALQ168" s="585"/>
      <c r="ALR168" s="585"/>
      <c r="ALS168" s="585"/>
      <c r="ALT168" s="585"/>
      <c r="ALU168" s="585"/>
      <c r="ALV168" s="585"/>
      <c r="ALW168" s="585"/>
      <c r="ALX168" s="585"/>
      <c r="ALY168" s="585"/>
      <c r="ALZ168" s="585"/>
      <c r="AMA168" s="585"/>
      <c r="AMB168" s="585"/>
      <c r="AMC168" s="585"/>
      <c r="AMD168" s="585"/>
      <c r="AME168" s="585"/>
      <c r="AMF168" s="585"/>
      <c r="AMG168" s="585"/>
      <c r="AMH168" s="585"/>
      <c r="AMI168" s="585"/>
      <c r="AMJ168" s="585"/>
      <c r="AMK168" s="585"/>
      <c r="AML168" s="585"/>
      <c r="AMM168" s="585"/>
      <c r="AMN168" s="585"/>
      <c r="AMO168" s="585"/>
      <c r="AMP168" s="585"/>
      <c r="AMQ168" s="585"/>
      <c r="AMR168" s="585"/>
      <c r="AMS168" s="585"/>
      <c r="AMT168" s="585"/>
      <c r="AMU168" s="585"/>
      <c r="AMV168" s="585"/>
      <c r="AMW168" s="585"/>
      <c r="AMX168" s="585"/>
      <c r="AMY168" s="585"/>
      <c r="AMZ168" s="585"/>
      <c r="ANA168" s="585"/>
      <c r="ANB168" s="585"/>
      <c r="ANC168" s="585"/>
      <c r="AND168" s="585"/>
      <c r="ANE168" s="585"/>
      <c r="ANF168" s="585"/>
      <c r="ANG168" s="585"/>
      <c r="ANH168" s="585"/>
      <c r="ANI168" s="585"/>
      <c r="ANJ168" s="585"/>
      <c r="ANK168" s="585"/>
      <c r="ANL168" s="585"/>
      <c r="ANM168" s="585"/>
      <c r="ANN168" s="585"/>
      <c r="ANO168" s="585"/>
      <c r="ANP168" s="585"/>
      <c r="ANQ168" s="585"/>
      <c r="ANR168" s="585"/>
      <c r="ANS168" s="585"/>
      <c r="ANT168" s="585"/>
      <c r="ANU168" s="585"/>
      <c r="ANV168" s="585"/>
      <c r="ANW168" s="585"/>
      <c r="ANX168" s="585"/>
      <c r="ANY168" s="585"/>
      <c r="ANZ168" s="585"/>
      <c r="AOA168" s="585"/>
      <c r="AOB168" s="585"/>
      <c r="AOC168" s="585"/>
      <c r="AOD168" s="585"/>
      <c r="AOE168" s="585"/>
      <c r="AOF168" s="585"/>
      <c r="AOG168" s="585"/>
      <c r="AOH168" s="585"/>
      <c r="AOI168" s="585"/>
      <c r="AOJ168" s="585"/>
      <c r="AOK168" s="585"/>
      <c r="AOL168" s="585"/>
      <c r="AOM168" s="585"/>
      <c r="AON168" s="585"/>
      <c r="AOO168" s="585"/>
      <c r="AOP168" s="585"/>
      <c r="AOQ168" s="585"/>
      <c r="AOR168" s="585"/>
      <c r="AOS168" s="585"/>
      <c r="AOT168" s="585"/>
      <c r="AOU168" s="585"/>
      <c r="AOV168" s="585"/>
      <c r="AOW168" s="585"/>
      <c r="AOX168" s="585"/>
      <c r="AOY168" s="585"/>
      <c r="AOZ168" s="585"/>
      <c r="APA168" s="585"/>
      <c r="APB168" s="585"/>
      <c r="APC168" s="585"/>
      <c r="APD168" s="585"/>
      <c r="APE168" s="585"/>
      <c r="APF168" s="585"/>
      <c r="APG168" s="585"/>
      <c r="APH168" s="585"/>
      <c r="API168" s="585"/>
      <c r="APJ168" s="585"/>
      <c r="APK168" s="585"/>
      <c r="APL168" s="585"/>
      <c r="APM168" s="585"/>
      <c r="APN168" s="585"/>
      <c r="APO168" s="585"/>
      <c r="APP168" s="585"/>
      <c r="APQ168" s="585"/>
      <c r="APR168" s="585"/>
      <c r="APS168" s="585"/>
      <c r="APT168" s="585"/>
      <c r="APU168" s="585"/>
      <c r="APV168" s="585"/>
      <c r="APW168" s="585"/>
      <c r="APX168" s="585"/>
      <c r="APY168" s="585"/>
      <c r="APZ168" s="585"/>
      <c r="AQA168" s="585"/>
      <c r="AQB168" s="585"/>
      <c r="AQC168" s="585"/>
      <c r="AQD168" s="585"/>
      <c r="AQE168" s="585"/>
      <c r="AQF168" s="585"/>
      <c r="AQG168" s="585"/>
      <c r="AQH168" s="585"/>
      <c r="AQI168" s="585"/>
      <c r="AQJ168" s="585"/>
      <c r="AQK168" s="585"/>
      <c r="AQL168" s="585"/>
      <c r="AQM168" s="585"/>
      <c r="AQN168" s="585"/>
      <c r="AQO168" s="585"/>
      <c r="AQP168" s="585"/>
      <c r="AQQ168" s="585"/>
      <c r="AQR168" s="585"/>
      <c r="AQS168" s="585"/>
      <c r="AQT168" s="585"/>
      <c r="AQU168" s="585"/>
      <c r="AQV168" s="585"/>
      <c r="AQW168" s="585"/>
      <c r="AQX168" s="585"/>
      <c r="AQY168" s="585"/>
      <c r="AQZ168" s="585"/>
      <c r="ARA168" s="585"/>
      <c r="ARB168" s="585"/>
      <c r="ARC168" s="585"/>
      <c r="ARD168" s="585"/>
      <c r="ARE168" s="585"/>
      <c r="ARF168" s="585"/>
      <c r="ARG168" s="585"/>
      <c r="ARH168" s="585"/>
      <c r="ARI168" s="585"/>
      <c r="ARJ168" s="585"/>
      <c r="ARK168" s="585"/>
      <c r="ARL168" s="585"/>
      <c r="ARM168" s="585"/>
      <c r="ARN168" s="585"/>
      <c r="ARO168" s="585"/>
      <c r="ARP168" s="585"/>
      <c r="ARQ168" s="585"/>
      <c r="ARR168" s="585"/>
      <c r="ARS168" s="585"/>
      <c r="ART168" s="585"/>
      <c r="ARU168" s="585"/>
      <c r="ARV168" s="585"/>
      <c r="ARW168" s="585"/>
      <c r="ARX168" s="585"/>
      <c r="ARY168" s="585"/>
      <c r="ARZ168" s="585"/>
      <c r="ASA168" s="585"/>
      <c r="ASB168" s="585"/>
      <c r="ASC168" s="585"/>
      <c r="ASD168" s="585"/>
      <c r="ASE168" s="585"/>
      <c r="ASF168" s="585"/>
      <c r="ASG168" s="585"/>
      <c r="ASH168" s="585"/>
      <c r="ASI168" s="585"/>
      <c r="ASJ168" s="585"/>
      <c r="ASK168" s="585"/>
      <c r="ASL168" s="585"/>
      <c r="ASM168" s="585"/>
      <c r="ASN168" s="585"/>
      <c r="ASO168" s="585"/>
      <c r="ASP168" s="585"/>
      <c r="ASQ168" s="585"/>
      <c r="ASR168" s="585"/>
      <c r="ASS168" s="585"/>
      <c r="AST168" s="585"/>
      <c r="ASU168" s="585"/>
      <c r="ASV168" s="585"/>
      <c r="ASW168" s="585"/>
      <c r="ASX168" s="585"/>
      <c r="ASY168" s="585"/>
      <c r="ASZ168" s="585"/>
      <c r="ATA168" s="585"/>
      <c r="ATB168" s="585"/>
      <c r="ATC168" s="585"/>
      <c r="ATD168" s="585"/>
      <c r="ATE168" s="585"/>
      <c r="ATF168" s="585"/>
      <c r="ATG168" s="585"/>
      <c r="ATH168" s="585"/>
      <c r="ATI168" s="585"/>
      <c r="ATJ168" s="585"/>
      <c r="ATK168" s="585"/>
      <c r="ATL168" s="585"/>
      <c r="ATM168" s="585"/>
      <c r="ATN168" s="585"/>
      <c r="ATO168" s="585"/>
      <c r="ATP168" s="585"/>
      <c r="ATQ168" s="585"/>
      <c r="ATR168" s="585"/>
      <c r="ATS168" s="585"/>
      <c r="ATT168" s="585"/>
      <c r="ATU168" s="585"/>
      <c r="ATV168" s="585"/>
      <c r="ATW168" s="585"/>
      <c r="ATX168" s="585"/>
      <c r="ATY168" s="585"/>
      <c r="ATZ168" s="585"/>
      <c r="AUA168" s="585"/>
      <c r="AUB168" s="585"/>
      <c r="AUC168" s="585"/>
      <c r="AUD168" s="585"/>
      <c r="AUE168" s="585"/>
      <c r="AUF168" s="585"/>
      <c r="AUG168" s="585"/>
      <c r="AUH168" s="585"/>
      <c r="AUI168" s="585"/>
      <c r="AUJ168" s="585"/>
      <c r="AUK168" s="585"/>
      <c r="AUL168" s="585"/>
      <c r="AUM168" s="585"/>
      <c r="AUN168" s="585"/>
      <c r="AUO168" s="585"/>
      <c r="AUP168" s="585"/>
      <c r="AUQ168" s="585"/>
      <c r="AUR168" s="585"/>
      <c r="AUS168" s="585"/>
      <c r="AUT168" s="585"/>
      <c r="AUU168" s="585"/>
      <c r="AUV168" s="585"/>
      <c r="AUW168" s="585"/>
      <c r="AUX168" s="585"/>
      <c r="AUY168" s="585"/>
      <c r="AUZ168" s="585"/>
      <c r="AVA168" s="585"/>
      <c r="AVB168" s="585"/>
      <c r="AVC168" s="585"/>
      <c r="AVD168" s="585"/>
      <c r="AVE168" s="585"/>
      <c r="AVF168" s="585"/>
      <c r="AVG168" s="585"/>
      <c r="AVH168" s="585"/>
      <c r="AVI168" s="585"/>
      <c r="AVJ168" s="585"/>
      <c r="AVK168" s="585"/>
      <c r="AVL168" s="585"/>
      <c r="AVM168" s="585"/>
      <c r="AVN168" s="585"/>
      <c r="AVO168" s="585"/>
      <c r="AVP168" s="585"/>
      <c r="AVQ168" s="585"/>
      <c r="AVR168" s="585"/>
      <c r="AVS168" s="585"/>
      <c r="AVT168" s="585"/>
      <c r="AVU168" s="585"/>
      <c r="AVV168" s="585"/>
      <c r="AVW168" s="585"/>
      <c r="AVX168" s="585"/>
      <c r="AVY168" s="585"/>
      <c r="AVZ168" s="585"/>
      <c r="AWA168" s="585"/>
      <c r="AWB168" s="585"/>
      <c r="AWC168" s="585"/>
      <c r="AWD168" s="585"/>
      <c r="AWE168" s="585"/>
      <c r="AWF168" s="585"/>
      <c r="AWG168" s="585"/>
      <c r="AWH168" s="585"/>
      <c r="AWI168" s="585"/>
      <c r="AWJ168" s="585"/>
      <c r="AWK168" s="585"/>
      <c r="AWL168" s="585"/>
      <c r="AWM168" s="585"/>
      <c r="AWN168" s="585"/>
      <c r="AWO168" s="585"/>
      <c r="AWP168" s="585"/>
      <c r="AWQ168" s="585"/>
      <c r="AWR168" s="585"/>
      <c r="AWS168" s="585"/>
      <c r="AWT168" s="585"/>
      <c r="AWU168" s="585"/>
      <c r="AWV168" s="585"/>
      <c r="AWW168" s="585"/>
      <c r="AWX168" s="585"/>
      <c r="AWY168" s="585"/>
      <c r="AWZ168" s="585"/>
      <c r="AXA168" s="585"/>
      <c r="AXB168" s="585"/>
      <c r="AXC168" s="585"/>
      <c r="AXD168" s="585"/>
      <c r="AXE168" s="585"/>
      <c r="AXF168" s="585"/>
      <c r="AXG168" s="585"/>
      <c r="AXH168" s="585"/>
      <c r="AXI168" s="585"/>
      <c r="AXJ168" s="585"/>
      <c r="AXK168" s="585"/>
      <c r="AXL168" s="585"/>
      <c r="AXM168" s="585"/>
      <c r="AXN168" s="585"/>
      <c r="AXO168" s="585"/>
      <c r="AXP168" s="585"/>
      <c r="AXQ168" s="585"/>
      <c r="AXR168" s="585"/>
      <c r="AXS168" s="585"/>
      <c r="AXT168" s="585"/>
      <c r="AXU168" s="585"/>
      <c r="AXV168" s="585"/>
      <c r="AXW168" s="585"/>
      <c r="AXX168" s="585"/>
      <c r="AXY168" s="585"/>
      <c r="AXZ168" s="585"/>
      <c r="AYA168" s="585"/>
      <c r="AYB168" s="585"/>
      <c r="AYC168" s="585"/>
      <c r="AYD168" s="585"/>
      <c r="AYE168" s="585"/>
      <c r="AYF168" s="585"/>
      <c r="AYG168" s="585"/>
      <c r="AYH168" s="585"/>
      <c r="AYI168" s="585"/>
      <c r="AYJ168" s="585"/>
      <c r="AYK168" s="585"/>
      <c r="AYL168" s="585"/>
      <c r="AYM168" s="585"/>
      <c r="AYN168" s="585"/>
      <c r="AYO168" s="585"/>
      <c r="AYP168" s="585"/>
      <c r="AYQ168" s="585"/>
      <c r="AYR168" s="585"/>
      <c r="AYS168" s="585"/>
      <c r="AYT168" s="585"/>
      <c r="AYU168" s="585"/>
      <c r="AYV168" s="585"/>
      <c r="AYW168" s="585"/>
      <c r="AYX168" s="585"/>
      <c r="AYY168" s="585"/>
      <c r="AYZ168" s="585"/>
      <c r="AZA168" s="585"/>
      <c r="AZB168" s="585"/>
      <c r="AZC168" s="585"/>
      <c r="AZD168" s="585"/>
      <c r="AZE168" s="585"/>
      <c r="AZF168" s="585"/>
      <c r="AZG168" s="585"/>
      <c r="AZH168" s="585"/>
      <c r="AZI168" s="585"/>
      <c r="AZJ168" s="585"/>
      <c r="AZK168" s="585"/>
      <c r="AZL168" s="585"/>
      <c r="AZM168" s="585"/>
      <c r="AZN168" s="585"/>
      <c r="AZO168" s="585"/>
      <c r="AZP168" s="585"/>
      <c r="AZQ168" s="585"/>
      <c r="AZR168" s="585"/>
      <c r="AZS168" s="585"/>
      <c r="AZT168" s="585"/>
      <c r="AZU168" s="585"/>
      <c r="AZV168" s="585"/>
      <c r="AZW168" s="585"/>
      <c r="AZX168" s="585"/>
      <c r="AZY168" s="585"/>
      <c r="AZZ168" s="585"/>
      <c r="BAA168" s="585"/>
      <c r="BAB168" s="585"/>
      <c r="BAC168" s="585"/>
      <c r="BAD168" s="585"/>
      <c r="BAE168" s="585"/>
      <c r="BAF168" s="585"/>
      <c r="BAG168" s="585"/>
      <c r="BAH168" s="585"/>
      <c r="BAI168" s="585"/>
      <c r="BAJ168" s="585"/>
      <c r="BAK168" s="585"/>
      <c r="BAL168" s="585"/>
      <c r="BAM168" s="585"/>
      <c r="BAN168" s="585"/>
      <c r="BAO168" s="585"/>
      <c r="BAP168" s="585"/>
      <c r="BAQ168" s="585"/>
      <c r="BAR168" s="585"/>
      <c r="BAS168" s="585"/>
      <c r="BAT168" s="585"/>
      <c r="BAU168" s="585"/>
      <c r="BAV168" s="585"/>
      <c r="BAW168" s="585"/>
      <c r="BAX168" s="585"/>
      <c r="BAY168" s="585"/>
      <c r="BAZ168" s="585"/>
      <c r="BBA168" s="585"/>
      <c r="BBB168" s="585"/>
      <c r="BBC168" s="585"/>
      <c r="BBD168" s="585"/>
      <c r="BBE168" s="585"/>
      <c r="BBF168" s="585"/>
      <c r="BBG168" s="585"/>
      <c r="BBH168" s="585"/>
      <c r="BBI168" s="585"/>
      <c r="BBJ168" s="585"/>
      <c r="BBK168" s="585"/>
      <c r="BBL168" s="585"/>
      <c r="BBM168" s="585"/>
      <c r="BBN168" s="585"/>
      <c r="BBO168" s="585"/>
      <c r="BBP168" s="585"/>
      <c r="BBQ168" s="585"/>
      <c r="BBR168" s="585"/>
      <c r="BBS168" s="585"/>
      <c r="BBT168" s="585"/>
      <c r="BBU168" s="585"/>
      <c r="BBV168" s="585"/>
      <c r="BBW168" s="585"/>
      <c r="BBX168" s="585"/>
      <c r="BBY168" s="585"/>
      <c r="BBZ168" s="585"/>
      <c r="BCA168" s="585"/>
      <c r="BCB168" s="585"/>
      <c r="BCC168" s="585"/>
      <c r="BCD168" s="585"/>
      <c r="BCE168" s="585"/>
      <c r="BCF168" s="585"/>
      <c r="BCG168" s="585"/>
      <c r="BCH168" s="585"/>
      <c r="BCI168" s="585"/>
      <c r="BCJ168" s="585"/>
      <c r="BCK168" s="585"/>
      <c r="BCL168" s="585"/>
      <c r="BCM168" s="585"/>
      <c r="BCN168" s="585"/>
      <c r="BCO168" s="585"/>
      <c r="BCP168" s="585"/>
      <c r="BCQ168" s="585"/>
      <c r="BCR168" s="585"/>
      <c r="BCS168" s="585"/>
      <c r="BCT168" s="585"/>
      <c r="BCU168" s="585"/>
      <c r="BCV168" s="585"/>
      <c r="BCW168" s="585"/>
      <c r="BCX168" s="585"/>
      <c r="BCY168" s="585"/>
      <c r="BCZ168" s="585"/>
      <c r="BDA168" s="585"/>
      <c r="BDB168" s="585"/>
      <c r="BDC168" s="585"/>
      <c r="BDD168" s="585"/>
      <c r="BDE168" s="585"/>
      <c r="BDF168" s="585"/>
      <c r="BDG168" s="585"/>
      <c r="BDH168" s="585"/>
      <c r="BDI168" s="585"/>
      <c r="BDJ168" s="585"/>
      <c r="BDK168" s="585"/>
      <c r="BDL168" s="585"/>
      <c r="BDM168" s="585"/>
      <c r="BDN168" s="585"/>
      <c r="BDO168" s="585"/>
      <c r="BDP168" s="585"/>
      <c r="BDQ168" s="585"/>
      <c r="BDR168" s="585"/>
      <c r="BDS168" s="585"/>
      <c r="BDT168" s="585"/>
      <c r="BDU168" s="585"/>
      <c r="BDV168" s="585"/>
      <c r="BDW168" s="585"/>
      <c r="BDX168" s="585"/>
      <c r="BDY168" s="585"/>
      <c r="BDZ168" s="585"/>
      <c r="BEA168" s="585"/>
      <c r="BEB168" s="585"/>
      <c r="BEC168" s="585"/>
      <c r="BED168" s="585"/>
      <c r="BEE168" s="585"/>
      <c r="BEF168" s="585"/>
      <c r="BEG168" s="585"/>
      <c r="BEH168" s="585"/>
      <c r="BEI168" s="585"/>
      <c r="BEJ168" s="585"/>
      <c r="BEK168" s="585"/>
      <c r="BEL168" s="585"/>
      <c r="BEM168" s="585"/>
      <c r="BEN168" s="585"/>
      <c r="BEO168" s="585"/>
      <c r="BEP168" s="585"/>
      <c r="BEQ168" s="585"/>
      <c r="BER168" s="585"/>
      <c r="BES168" s="585"/>
      <c r="BET168" s="585"/>
      <c r="BEU168" s="585"/>
      <c r="BEV168" s="585"/>
      <c r="BEW168" s="585"/>
      <c r="BEX168" s="585"/>
      <c r="BEY168" s="585"/>
      <c r="BEZ168" s="585"/>
      <c r="BFA168" s="585"/>
      <c r="BFB168" s="585"/>
      <c r="BFC168" s="585"/>
      <c r="BFD168" s="585"/>
      <c r="BFE168" s="585"/>
      <c r="BFF168" s="585"/>
      <c r="BFG168" s="585"/>
      <c r="BFH168" s="585"/>
      <c r="BFI168" s="585"/>
      <c r="BFJ168" s="585"/>
      <c r="BFK168" s="585"/>
      <c r="BFL168" s="585"/>
      <c r="BFM168" s="585"/>
      <c r="BFN168" s="585"/>
      <c r="BFO168" s="585"/>
      <c r="BFP168" s="585"/>
      <c r="BFQ168" s="585"/>
      <c r="BFR168" s="585"/>
      <c r="BFS168" s="585"/>
      <c r="BFT168" s="585"/>
      <c r="BFU168" s="585"/>
      <c r="BFV168" s="585"/>
      <c r="BFW168" s="585"/>
      <c r="BFX168" s="585"/>
      <c r="BFY168" s="585"/>
      <c r="BFZ168" s="585"/>
      <c r="BGA168" s="585"/>
      <c r="BGB168" s="585"/>
      <c r="BGC168" s="585"/>
      <c r="BGD168" s="585"/>
      <c r="BGE168" s="585"/>
      <c r="BGF168" s="585"/>
      <c r="BGG168" s="585"/>
      <c r="BGH168" s="585"/>
      <c r="BGI168" s="585"/>
      <c r="BGJ168" s="585"/>
      <c r="BGK168" s="585"/>
      <c r="BGL168" s="585"/>
      <c r="BGM168" s="585"/>
      <c r="BGN168" s="585"/>
      <c r="BGO168" s="585"/>
      <c r="BGP168" s="585"/>
      <c r="BGQ168" s="585"/>
      <c r="BGR168" s="585"/>
      <c r="BGS168" s="585"/>
      <c r="BGT168" s="585"/>
      <c r="BGU168" s="585"/>
      <c r="BGV168" s="585"/>
      <c r="BGW168" s="585"/>
      <c r="BGX168" s="585"/>
      <c r="BGY168" s="585"/>
      <c r="BGZ168" s="585"/>
      <c r="BHA168" s="585"/>
      <c r="BHB168" s="585"/>
      <c r="BHC168" s="585"/>
      <c r="BHD168" s="585"/>
      <c r="BHE168" s="585"/>
      <c r="BHF168" s="585"/>
      <c r="BHG168" s="585"/>
      <c r="BHH168" s="585"/>
      <c r="BHI168" s="585"/>
      <c r="BHJ168" s="585"/>
      <c r="BHK168" s="585"/>
      <c r="BHL168" s="585"/>
      <c r="BHM168" s="585"/>
      <c r="BHN168" s="585"/>
      <c r="BHO168" s="585"/>
      <c r="BHP168" s="585"/>
      <c r="BHQ168" s="585"/>
      <c r="BHR168" s="585"/>
      <c r="BHS168" s="585"/>
      <c r="BHT168" s="585"/>
      <c r="BHU168" s="585"/>
      <c r="BHV168" s="585"/>
      <c r="BHW168" s="585"/>
      <c r="BHX168" s="585"/>
      <c r="BHY168" s="585"/>
      <c r="BHZ168" s="585"/>
      <c r="BIA168" s="585"/>
      <c r="BIB168" s="585"/>
      <c r="BIC168" s="585"/>
      <c r="BID168" s="585"/>
      <c r="BIE168" s="585"/>
      <c r="BIF168" s="585"/>
      <c r="BIG168" s="585"/>
      <c r="BIH168" s="585"/>
      <c r="BII168" s="585"/>
      <c r="BIJ168" s="585"/>
      <c r="BIK168" s="585"/>
      <c r="BIL168" s="585"/>
      <c r="BIM168" s="585"/>
      <c r="BIN168" s="585"/>
      <c r="BIO168" s="585"/>
      <c r="BIP168" s="585"/>
      <c r="BIQ168" s="585"/>
      <c r="BIR168" s="585"/>
      <c r="BIS168" s="585"/>
      <c r="BIT168" s="585"/>
      <c r="BIU168" s="585"/>
      <c r="BIV168" s="585"/>
      <c r="BIW168" s="585"/>
      <c r="BIX168" s="585"/>
      <c r="BIY168" s="585"/>
      <c r="BIZ168" s="585"/>
      <c r="BJA168" s="585"/>
      <c r="BJB168" s="585"/>
      <c r="BJC168" s="585"/>
      <c r="BJD168" s="585"/>
      <c r="BJE168" s="585"/>
      <c r="BJF168" s="585"/>
      <c r="BJG168" s="585"/>
      <c r="BJH168" s="585"/>
      <c r="BJI168" s="585"/>
      <c r="BJJ168" s="585"/>
      <c r="BJK168" s="585"/>
      <c r="BJL168" s="585"/>
      <c r="BJM168" s="585"/>
      <c r="BJN168" s="585"/>
      <c r="BJO168" s="585"/>
      <c r="BJP168" s="585"/>
      <c r="BJQ168" s="585"/>
      <c r="BJR168" s="585"/>
      <c r="BJS168" s="585"/>
      <c r="BJT168" s="585"/>
      <c r="BJU168" s="585"/>
      <c r="BJV168" s="585"/>
      <c r="BJW168" s="585"/>
      <c r="BJX168" s="585"/>
      <c r="BJY168" s="585"/>
      <c r="BJZ168" s="585"/>
      <c r="BKA168" s="585"/>
      <c r="BKB168" s="585"/>
      <c r="BKC168" s="585"/>
      <c r="BKD168" s="585"/>
      <c r="BKE168" s="585"/>
      <c r="BKF168" s="585"/>
      <c r="BKG168" s="585"/>
      <c r="BKH168" s="585"/>
      <c r="BKI168" s="585"/>
      <c r="BKJ168" s="585"/>
      <c r="BKK168" s="585"/>
      <c r="BKL168" s="585"/>
      <c r="BKM168" s="585"/>
      <c r="BKN168" s="585"/>
      <c r="BKO168" s="585"/>
      <c r="BKP168" s="585"/>
      <c r="BKQ168" s="585"/>
      <c r="BKR168" s="585"/>
      <c r="BKS168" s="585"/>
      <c r="BKT168" s="585"/>
      <c r="BKU168" s="585"/>
      <c r="BKV168" s="585"/>
      <c r="BKW168" s="585"/>
      <c r="BKX168" s="585"/>
      <c r="BKY168" s="585"/>
      <c r="BKZ168" s="585"/>
      <c r="BLA168" s="585"/>
      <c r="BLB168" s="585"/>
      <c r="BLC168" s="585"/>
      <c r="BLD168" s="585"/>
      <c r="BLE168" s="585"/>
      <c r="BLF168" s="585"/>
      <c r="BLG168" s="585"/>
      <c r="BLH168" s="585"/>
      <c r="BLI168" s="585"/>
      <c r="BLJ168" s="585"/>
      <c r="BLK168" s="585"/>
      <c r="BLL168" s="585"/>
      <c r="BLM168" s="585"/>
      <c r="BLN168" s="585"/>
      <c r="BLO168" s="585"/>
      <c r="BLP168" s="585"/>
      <c r="BLQ168" s="585"/>
      <c r="BLR168" s="585"/>
      <c r="BLS168" s="585"/>
      <c r="BLT168" s="585"/>
      <c r="BLU168" s="585"/>
      <c r="BLV168" s="585"/>
      <c r="BLW168" s="585"/>
      <c r="BLX168" s="585"/>
      <c r="BLY168" s="585"/>
      <c r="BLZ168" s="585"/>
      <c r="BMA168" s="585"/>
      <c r="BMB168" s="585"/>
      <c r="BMC168" s="585"/>
      <c r="BMD168" s="585"/>
      <c r="BME168" s="585"/>
      <c r="BMF168" s="585"/>
      <c r="BMG168" s="585"/>
      <c r="BMH168" s="585"/>
      <c r="BMI168" s="585"/>
      <c r="BMJ168" s="585"/>
      <c r="BMK168" s="585"/>
      <c r="BML168" s="585"/>
      <c r="BMM168" s="585"/>
      <c r="BMN168" s="585"/>
      <c r="BMO168" s="585"/>
      <c r="BMP168" s="585"/>
      <c r="BMQ168" s="585"/>
      <c r="BMR168" s="585"/>
      <c r="BMS168" s="585"/>
      <c r="BMT168" s="585"/>
      <c r="BMU168" s="585"/>
      <c r="BMV168" s="585"/>
      <c r="BMW168" s="585"/>
      <c r="BMX168" s="585"/>
      <c r="BMY168" s="585"/>
      <c r="BMZ168" s="585"/>
      <c r="BNA168" s="585"/>
      <c r="BNB168" s="585"/>
      <c r="BNC168" s="585"/>
      <c r="BND168" s="585"/>
      <c r="BNE168" s="585"/>
      <c r="BNF168" s="585"/>
      <c r="BNG168" s="585"/>
      <c r="BNH168" s="585"/>
      <c r="BNI168" s="585"/>
      <c r="BNJ168" s="585"/>
      <c r="BNK168" s="585"/>
      <c r="BNL168" s="585"/>
      <c r="BNM168" s="585"/>
      <c r="BNN168" s="585"/>
      <c r="BNO168" s="585"/>
      <c r="BNP168" s="585"/>
      <c r="BNQ168" s="585"/>
      <c r="BNR168" s="585"/>
      <c r="BNS168" s="585"/>
      <c r="BNT168" s="585"/>
      <c r="BNU168" s="585"/>
      <c r="BNV168" s="585"/>
      <c r="BNW168" s="585"/>
      <c r="BNX168" s="585"/>
      <c r="BNY168" s="585"/>
      <c r="BNZ168" s="585"/>
      <c r="BOA168" s="585"/>
      <c r="BOB168" s="585"/>
      <c r="BOC168" s="585"/>
      <c r="BOD168" s="585"/>
      <c r="BOE168" s="585"/>
      <c r="BOF168" s="585"/>
      <c r="BOG168" s="585"/>
      <c r="BOH168" s="585"/>
      <c r="BOI168" s="585"/>
      <c r="BOJ168" s="585"/>
      <c r="BOK168" s="585"/>
      <c r="BOL168" s="585"/>
      <c r="BOM168" s="585"/>
      <c r="BON168" s="585"/>
      <c r="BOO168" s="585"/>
      <c r="BOP168" s="585"/>
      <c r="BOQ168" s="585"/>
      <c r="BOR168" s="585"/>
      <c r="BOS168" s="585"/>
      <c r="BOT168" s="585"/>
      <c r="BOU168" s="585"/>
      <c r="BOV168" s="585"/>
      <c r="BOW168" s="585"/>
      <c r="BOX168" s="585"/>
      <c r="BOY168" s="585"/>
      <c r="BOZ168" s="585"/>
      <c r="BPA168" s="585"/>
      <c r="BPB168" s="585"/>
      <c r="BPC168" s="585"/>
      <c r="BPD168" s="585"/>
      <c r="BPE168" s="585"/>
      <c r="BPF168" s="585"/>
      <c r="BPG168" s="585"/>
      <c r="BPH168" s="585"/>
      <c r="BPI168" s="585"/>
      <c r="BPJ168" s="585"/>
      <c r="BPK168" s="585"/>
      <c r="BPL168" s="585"/>
      <c r="BPM168" s="585"/>
      <c r="BPN168" s="585"/>
      <c r="BPO168" s="585"/>
      <c r="BPP168" s="585"/>
      <c r="BPQ168" s="585"/>
      <c r="BPR168" s="585"/>
      <c r="BPS168" s="585"/>
      <c r="BPT168" s="585"/>
      <c r="BPU168" s="585"/>
      <c r="BPV168" s="585"/>
      <c r="BPW168" s="585"/>
      <c r="BPX168" s="585"/>
      <c r="BPY168" s="585"/>
      <c r="BPZ168" s="585"/>
      <c r="BQA168" s="585"/>
      <c r="BQB168" s="585"/>
      <c r="BQC168" s="585"/>
      <c r="BQD168" s="585"/>
      <c r="BQE168" s="585"/>
      <c r="BQF168" s="585"/>
      <c r="BQG168" s="585"/>
      <c r="BQH168" s="585"/>
      <c r="BQI168" s="585"/>
      <c r="BQJ168" s="585"/>
      <c r="BQK168" s="585"/>
      <c r="BQL168" s="585"/>
      <c r="BQM168" s="585"/>
      <c r="BQN168" s="585"/>
      <c r="BQO168" s="585"/>
      <c r="BQP168" s="585"/>
      <c r="BQQ168" s="585"/>
      <c r="BQR168" s="585"/>
      <c r="BQS168" s="585"/>
      <c r="BQT168" s="585"/>
      <c r="BQU168" s="585"/>
      <c r="BQV168" s="585"/>
      <c r="BQW168" s="585"/>
      <c r="BQX168" s="585"/>
      <c r="BQY168" s="585"/>
      <c r="BQZ168" s="585"/>
      <c r="BRA168" s="585"/>
      <c r="BRB168" s="585"/>
      <c r="BRC168" s="585"/>
      <c r="BRD168" s="585"/>
      <c r="BRE168" s="585"/>
      <c r="BRF168" s="585"/>
      <c r="BRG168" s="585"/>
      <c r="BRH168" s="585"/>
      <c r="BRI168" s="585"/>
      <c r="BRJ168" s="585"/>
      <c r="BRK168" s="585"/>
      <c r="BRL168" s="585"/>
      <c r="BRM168" s="585"/>
      <c r="BRN168" s="585"/>
      <c r="BRO168" s="585"/>
      <c r="BRP168" s="585"/>
      <c r="BRQ168" s="585"/>
      <c r="BRR168" s="585"/>
      <c r="BRS168" s="585"/>
      <c r="BRT168" s="585"/>
      <c r="BRU168" s="585"/>
      <c r="BRV168" s="585"/>
      <c r="BRW168" s="585"/>
      <c r="BRX168" s="585"/>
      <c r="BRY168" s="585"/>
      <c r="BRZ168" s="585"/>
      <c r="BSA168" s="585"/>
      <c r="BSB168" s="585"/>
      <c r="BSC168" s="585"/>
      <c r="BSD168" s="585"/>
      <c r="BSE168" s="585"/>
      <c r="BSF168" s="585"/>
      <c r="BSG168" s="585"/>
      <c r="BSH168" s="585"/>
      <c r="BSI168" s="585"/>
      <c r="BSJ168" s="585"/>
      <c r="BSK168" s="585"/>
      <c r="BSL168" s="585"/>
      <c r="BSM168" s="585"/>
      <c r="BSN168" s="585"/>
      <c r="BSO168" s="585"/>
      <c r="BSP168" s="585"/>
      <c r="BSQ168" s="585"/>
      <c r="BSR168" s="585"/>
      <c r="BSS168" s="585"/>
      <c r="BST168" s="585"/>
      <c r="BSU168" s="585"/>
      <c r="BSV168" s="585"/>
      <c r="BSW168" s="585"/>
      <c r="BSX168" s="585"/>
      <c r="BSY168" s="585"/>
      <c r="BSZ168" s="585"/>
      <c r="BTA168" s="585"/>
      <c r="BTB168" s="585"/>
      <c r="BTC168" s="585"/>
      <c r="BTD168" s="585"/>
      <c r="BTE168" s="585"/>
      <c r="BTF168" s="585"/>
      <c r="BTG168" s="585"/>
      <c r="BTH168" s="585"/>
      <c r="BTI168" s="585"/>
      <c r="BTJ168" s="585"/>
      <c r="BTK168" s="585"/>
      <c r="BTL168" s="585"/>
      <c r="BTM168" s="585"/>
      <c r="BTN168" s="585"/>
      <c r="BTO168" s="585"/>
      <c r="BTP168" s="585"/>
      <c r="BTQ168" s="585"/>
      <c r="BTR168" s="585"/>
      <c r="BTS168" s="585"/>
      <c r="BTT168" s="585"/>
      <c r="BTU168" s="585"/>
      <c r="BTV168" s="585"/>
      <c r="BTW168" s="585"/>
      <c r="BTX168" s="585"/>
      <c r="BTY168" s="585"/>
      <c r="BTZ168" s="585"/>
      <c r="BUA168" s="585"/>
      <c r="BUB168" s="585"/>
      <c r="BUC168" s="585"/>
      <c r="BUD168" s="585"/>
      <c r="BUE168" s="585"/>
      <c r="BUF168" s="585"/>
      <c r="BUG168" s="585"/>
      <c r="BUH168" s="585"/>
      <c r="BUI168" s="585"/>
      <c r="BUJ168" s="585"/>
      <c r="BUK168" s="585"/>
      <c r="BUL168" s="585"/>
      <c r="BUM168" s="585"/>
      <c r="BUN168" s="585"/>
      <c r="BUO168" s="585"/>
      <c r="BUP168" s="585"/>
      <c r="BUQ168" s="585"/>
      <c r="BUR168" s="585"/>
      <c r="BUS168" s="585"/>
      <c r="BUT168" s="585"/>
      <c r="BUU168" s="585"/>
      <c r="BUV168" s="585"/>
      <c r="BUW168" s="585"/>
      <c r="BUX168" s="585"/>
      <c r="BUY168" s="585"/>
      <c r="BUZ168" s="585"/>
      <c r="BVA168" s="585"/>
      <c r="BVB168" s="585"/>
      <c r="BVC168" s="585"/>
      <c r="BVD168" s="585"/>
      <c r="BVE168" s="585"/>
      <c r="BVF168" s="585"/>
      <c r="BVG168" s="585"/>
      <c r="BVH168" s="585"/>
      <c r="BVI168" s="585"/>
      <c r="BVJ168" s="585"/>
      <c r="BVK168" s="585"/>
      <c r="BVL168" s="585"/>
      <c r="BVM168" s="585"/>
      <c r="BVN168" s="585"/>
      <c r="BVO168" s="585"/>
      <c r="BVP168" s="585"/>
      <c r="BVQ168" s="585"/>
      <c r="BVR168" s="585"/>
      <c r="BVS168" s="585"/>
      <c r="BVT168" s="585"/>
      <c r="BVU168" s="585"/>
      <c r="BVV168" s="585"/>
      <c r="BVW168" s="585"/>
      <c r="BVX168" s="585"/>
      <c r="BVY168" s="585"/>
      <c r="BVZ168" s="585"/>
      <c r="BWA168" s="585"/>
      <c r="BWB168" s="585"/>
      <c r="BWC168" s="585"/>
      <c r="BWD168" s="585"/>
      <c r="BWE168" s="585"/>
      <c r="BWF168" s="585"/>
      <c r="BWG168" s="585"/>
      <c r="BWH168" s="585"/>
      <c r="BWI168" s="585"/>
      <c r="BWJ168" s="585"/>
      <c r="BWK168" s="585"/>
      <c r="BWL168" s="585"/>
      <c r="BWM168" s="585"/>
      <c r="BWN168" s="585"/>
      <c r="BWO168" s="585"/>
      <c r="BWP168" s="585"/>
      <c r="BWQ168" s="585"/>
      <c r="BWR168" s="585"/>
      <c r="BWS168" s="585"/>
      <c r="BWT168" s="585"/>
      <c r="BWU168" s="585"/>
      <c r="BWV168" s="585"/>
      <c r="BWW168" s="585"/>
      <c r="BWX168" s="585"/>
      <c r="BWY168" s="585"/>
      <c r="BWZ168" s="585"/>
      <c r="BXA168" s="585"/>
      <c r="BXB168" s="585"/>
      <c r="BXC168" s="585"/>
      <c r="BXD168" s="585"/>
      <c r="BXE168" s="585"/>
      <c r="BXF168" s="585"/>
      <c r="BXG168" s="585"/>
      <c r="BXH168" s="585"/>
      <c r="BXI168" s="585"/>
      <c r="BXJ168" s="585"/>
      <c r="BXK168" s="585"/>
      <c r="BXL168" s="585"/>
      <c r="BXM168" s="585"/>
      <c r="BXN168" s="585"/>
      <c r="BXO168" s="585"/>
      <c r="BXP168" s="585"/>
      <c r="BXQ168" s="585"/>
      <c r="BXR168" s="585"/>
      <c r="BXS168" s="585"/>
      <c r="BXT168" s="585"/>
      <c r="BXU168" s="585"/>
      <c r="BXV168" s="585"/>
      <c r="BXW168" s="585"/>
      <c r="BXX168" s="585"/>
      <c r="BXY168" s="585"/>
      <c r="BXZ168" s="585"/>
      <c r="BYA168" s="585"/>
      <c r="BYB168" s="585"/>
      <c r="BYC168" s="585"/>
      <c r="BYD168" s="585"/>
      <c r="BYE168" s="585"/>
      <c r="BYF168" s="585"/>
      <c r="BYG168" s="585"/>
      <c r="BYH168" s="585"/>
      <c r="BYI168" s="585"/>
      <c r="BYJ168" s="585"/>
      <c r="BYK168" s="585"/>
      <c r="BYL168" s="585"/>
      <c r="BYM168" s="585"/>
      <c r="BYN168" s="585"/>
      <c r="BYO168" s="585"/>
      <c r="BYP168" s="585"/>
      <c r="BYQ168" s="585"/>
      <c r="BYR168" s="585"/>
      <c r="BYS168" s="585"/>
      <c r="BYT168" s="585"/>
      <c r="BYU168" s="585"/>
      <c r="BYV168" s="585"/>
      <c r="BYW168" s="585"/>
      <c r="BYX168" s="585"/>
      <c r="BYY168" s="585"/>
      <c r="BYZ168" s="585"/>
      <c r="BZA168" s="585"/>
      <c r="BZB168" s="585"/>
      <c r="BZC168" s="585"/>
      <c r="BZD168" s="585"/>
      <c r="BZE168" s="585"/>
      <c r="BZF168" s="585"/>
      <c r="BZG168" s="585"/>
      <c r="BZH168" s="585"/>
      <c r="BZI168" s="585"/>
      <c r="BZJ168" s="585"/>
      <c r="BZK168" s="585"/>
      <c r="BZL168" s="585"/>
      <c r="BZM168" s="585"/>
      <c r="BZN168" s="585"/>
      <c r="BZO168" s="585"/>
      <c r="BZP168" s="585"/>
      <c r="BZQ168" s="585"/>
      <c r="BZR168" s="585"/>
      <c r="BZS168" s="585"/>
      <c r="BZT168" s="585"/>
      <c r="BZU168" s="585"/>
      <c r="BZV168" s="585"/>
      <c r="BZW168" s="585"/>
      <c r="BZX168" s="585"/>
      <c r="BZY168" s="585"/>
      <c r="BZZ168" s="585"/>
      <c r="CAA168" s="585"/>
      <c r="CAB168" s="585"/>
      <c r="CAC168" s="585"/>
      <c r="CAD168" s="585"/>
      <c r="CAE168" s="585"/>
      <c r="CAF168" s="585"/>
      <c r="CAG168" s="585"/>
      <c r="CAH168" s="585"/>
      <c r="CAI168" s="585"/>
      <c r="CAJ168" s="585"/>
      <c r="CAK168" s="585"/>
      <c r="CAL168" s="585"/>
      <c r="CAM168" s="585"/>
      <c r="CAN168" s="585"/>
      <c r="CAO168" s="585"/>
      <c r="CAP168" s="585"/>
      <c r="CAQ168" s="585"/>
      <c r="CAR168" s="585"/>
      <c r="CAS168" s="585"/>
      <c r="CAT168" s="585"/>
      <c r="CAU168" s="585"/>
      <c r="CAV168" s="585"/>
      <c r="CAW168" s="585"/>
      <c r="CAX168" s="585"/>
      <c r="CAY168" s="585"/>
      <c r="CAZ168" s="585"/>
      <c r="CBA168" s="585"/>
      <c r="CBB168" s="585"/>
      <c r="CBC168" s="585"/>
      <c r="CBD168" s="585"/>
      <c r="CBE168" s="585"/>
      <c r="CBF168" s="585"/>
      <c r="CBG168" s="585"/>
      <c r="CBH168" s="585"/>
      <c r="CBI168" s="585"/>
      <c r="CBJ168" s="585"/>
      <c r="CBK168" s="585"/>
      <c r="CBL168" s="585"/>
      <c r="CBM168" s="585"/>
      <c r="CBN168" s="585"/>
      <c r="CBO168" s="585"/>
      <c r="CBP168" s="585"/>
      <c r="CBQ168" s="585"/>
      <c r="CBR168" s="585"/>
      <c r="CBS168" s="585"/>
      <c r="CBT168" s="585"/>
      <c r="CBU168" s="585"/>
      <c r="CBV168" s="585"/>
      <c r="CBW168" s="585"/>
      <c r="CBX168" s="585"/>
      <c r="CBY168" s="585"/>
      <c r="CBZ168" s="585"/>
      <c r="CCA168" s="585"/>
      <c r="CCB168" s="585"/>
      <c r="CCC168" s="585"/>
      <c r="CCD168" s="585"/>
      <c r="CCE168" s="585"/>
      <c r="CCF168" s="585"/>
      <c r="CCG168" s="585"/>
      <c r="CCH168" s="585"/>
      <c r="CCI168" s="585"/>
      <c r="CCJ168" s="585"/>
      <c r="CCK168" s="585"/>
      <c r="CCL168" s="585"/>
      <c r="CCM168" s="585"/>
      <c r="CCN168" s="585"/>
      <c r="CCO168" s="585"/>
      <c r="CCP168" s="585"/>
      <c r="CCQ168" s="585"/>
      <c r="CCR168" s="585"/>
      <c r="CCS168" s="585"/>
      <c r="CCT168" s="585"/>
      <c r="CCU168" s="585"/>
      <c r="CCV168" s="585"/>
      <c r="CCW168" s="585"/>
      <c r="CCX168" s="585"/>
      <c r="CCY168" s="585"/>
      <c r="CCZ168" s="585"/>
      <c r="CDA168" s="585"/>
      <c r="CDB168" s="585"/>
      <c r="CDC168" s="585"/>
      <c r="CDD168" s="585"/>
      <c r="CDE168" s="585"/>
      <c r="CDF168" s="585"/>
      <c r="CDG168" s="585"/>
      <c r="CDH168" s="585"/>
      <c r="CDI168" s="585"/>
      <c r="CDJ168" s="585"/>
      <c r="CDK168" s="585"/>
      <c r="CDL168" s="585"/>
      <c r="CDM168" s="585"/>
      <c r="CDN168" s="585"/>
      <c r="CDO168" s="585"/>
      <c r="CDP168" s="585"/>
      <c r="CDQ168" s="585"/>
      <c r="CDR168" s="585"/>
      <c r="CDS168" s="585"/>
      <c r="CDT168" s="585"/>
      <c r="CDU168" s="585"/>
      <c r="CDV168" s="585"/>
      <c r="CDW168" s="585"/>
      <c r="CDX168" s="585"/>
      <c r="CDY168" s="585"/>
      <c r="CDZ168" s="585"/>
      <c r="CEA168" s="585"/>
      <c r="CEB168" s="585"/>
      <c r="CEC168" s="585"/>
      <c r="CED168" s="585"/>
      <c r="CEE168" s="585"/>
      <c r="CEF168" s="585"/>
      <c r="CEG168" s="585"/>
      <c r="CEH168" s="585"/>
      <c r="CEI168" s="585"/>
      <c r="CEJ168" s="585"/>
      <c r="CEK168" s="585"/>
      <c r="CEL168" s="585"/>
      <c r="CEM168" s="585"/>
      <c r="CEN168" s="585"/>
      <c r="CEO168" s="585"/>
      <c r="CEP168" s="585"/>
      <c r="CEQ168" s="585"/>
      <c r="CER168" s="585"/>
      <c r="CES168" s="585"/>
      <c r="CET168" s="585"/>
      <c r="CEU168" s="585"/>
      <c r="CEV168" s="585"/>
      <c r="CEW168" s="585"/>
      <c r="CEX168" s="585"/>
      <c r="CEY168" s="585"/>
      <c r="CEZ168" s="585"/>
      <c r="CFA168" s="585"/>
      <c r="CFB168" s="585"/>
      <c r="CFC168" s="585"/>
      <c r="CFD168" s="585"/>
      <c r="CFE168" s="585"/>
      <c r="CFF168" s="585"/>
      <c r="CFG168" s="585"/>
      <c r="CFH168" s="585"/>
      <c r="CFI168" s="585"/>
      <c r="CFJ168" s="585"/>
      <c r="CFK168" s="585"/>
      <c r="CFL168" s="585"/>
      <c r="CFM168" s="585"/>
      <c r="CFN168" s="585"/>
      <c r="CFO168" s="585"/>
      <c r="CFP168" s="585"/>
      <c r="CFQ168" s="585"/>
      <c r="CFR168" s="585"/>
      <c r="CFS168" s="585"/>
      <c r="CFT168" s="585"/>
      <c r="CFU168" s="585"/>
      <c r="CFV168" s="585"/>
      <c r="CFW168" s="585"/>
      <c r="CFX168" s="585"/>
      <c r="CFY168" s="585"/>
      <c r="CFZ168" s="585"/>
      <c r="CGA168" s="585"/>
      <c r="CGB168" s="585"/>
      <c r="CGC168" s="585"/>
      <c r="CGD168" s="585"/>
      <c r="CGE168" s="585"/>
      <c r="CGF168" s="585"/>
      <c r="CGG168" s="585"/>
      <c r="CGH168" s="585"/>
      <c r="CGI168" s="585"/>
      <c r="CGJ168" s="585"/>
      <c r="CGK168" s="585"/>
      <c r="CGL168" s="585"/>
      <c r="CGM168" s="585"/>
      <c r="CGN168" s="585"/>
      <c r="CGO168" s="585"/>
      <c r="CGP168" s="585"/>
      <c r="CGQ168" s="585"/>
      <c r="CGR168" s="585"/>
      <c r="CGS168" s="585"/>
      <c r="CGT168" s="585"/>
      <c r="CGU168" s="585"/>
      <c r="CGV168" s="585"/>
      <c r="CGW168" s="585"/>
      <c r="CGX168" s="585"/>
      <c r="CGY168" s="585"/>
      <c r="CGZ168" s="585"/>
      <c r="CHA168" s="585"/>
      <c r="CHB168" s="585"/>
      <c r="CHC168" s="585"/>
      <c r="CHD168" s="585"/>
      <c r="CHE168" s="585"/>
      <c r="CHF168" s="585"/>
      <c r="CHG168" s="585"/>
      <c r="CHH168" s="585"/>
      <c r="CHI168" s="585"/>
      <c r="CHJ168" s="585"/>
      <c r="CHK168" s="585"/>
      <c r="CHL168" s="585"/>
      <c r="CHM168" s="585"/>
      <c r="CHN168" s="585"/>
      <c r="CHO168" s="585"/>
      <c r="CHP168" s="585"/>
      <c r="CHQ168" s="585"/>
      <c r="CHR168" s="585"/>
      <c r="CHS168" s="585"/>
      <c r="CHT168" s="585"/>
      <c r="CHU168" s="585"/>
      <c r="CHV168" s="585"/>
      <c r="CHW168" s="585"/>
      <c r="CHX168" s="585"/>
      <c r="CHY168" s="585"/>
      <c r="CHZ168" s="585"/>
      <c r="CIA168" s="585"/>
      <c r="CIB168" s="585"/>
      <c r="CIC168" s="585"/>
      <c r="CID168" s="585"/>
      <c r="CIE168" s="585"/>
      <c r="CIF168" s="585"/>
      <c r="CIG168" s="585"/>
      <c r="CIH168" s="585"/>
      <c r="CII168" s="585"/>
      <c r="CIJ168" s="585"/>
      <c r="CIK168" s="585"/>
      <c r="CIL168" s="585"/>
      <c r="CIM168" s="585"/>
      <c r="CIN168" s="585"/>
      <c r="CIO168" s="585"/>
      <c r="CIP168" s="585"/>
      <c r="CIQ168" s="585"/>
      <c r="CIR168" s="585"/>
      <c r="CIS168" s="585"/>
      <c r="CIT168" s="585"/>
      <c r="CIU168" s="585"/>
      <c r="CIV168" s="585"/>
      <c r="CIW168" s="585"/>
      <c r="CIX168" s="585"/>
      <c r="CIY168" s="585"/>
      <c r="CIZ168" s="585"/>
      <c r="CJA168" s="585"/>
      <c r="CJB168" s="585"/>
      <c r="CJC168" s="585"/>
      <c r="CJD168" s="585"/>
      <c r="CJE168" s="585"/>
      <c r="CJF168" s="585"/>
      <c r="CJG168" s="585"/>
      <c r="CJH168" s="585"/>
      <c r="CJI168" s="585"/>
      <c r="CJJ168" s="585"/>
      <c r="CJK168" s="585"/>
      <c r="CJL168" s="585"/>
      <c r="CJM168" s="585"/>
      <c r="CJN168" s="585"/>
      <c r="CJO168" s="585"/>
      <c r="CJP168" s="585"/>
      <c r="CJQ168" s="585"/>
      <c r="CJR168" s="585"/>
      <c r="CJS168" s="585"/>
      <c r="CJT168" s="585"/>
      <c r="CJU168" s="585"/>
      <c r="CJV168" s="585"/>
      <c r="CJW168" s="585"/>
      <c r="CJX168" s="585"/>
      <c r="CJY168" s="585"/>
      <c r="CJZ168" s="585"/>
      <c r="CKA168" s="585"/>
      <c r="CKB168" s="585"/>
      <c r="CKC168" s="585"/>
      <c r="CKD168" s="585"/>
      <c r="CKE168" s="585"/>
      <c r="CKF168" s="585"/>
      <c r="CKG168" s="585"/>
      <c r="CKH168" s="585"/>
      <c r="CKI168" s="585"/>
      <c r="CKJ168" s="585"/>
      <c r="CKK168" s="585"/>
      <c r="CKL168" s="585"/>
      <c r="CKM168" s="585"/>
      <c r="CKN168" s="585"/>
      <c r="CKO168" s="585"/>
      <c r="CKP168" s="585"/>
      <c r="CKQ168" s="585"/>
      <c r="CKR168" s="585"/>
      <c r="CKS168" s="585"/>
      <c r="CKT168" s="585"/>
      <c r="CKU168" s="585"/>
      <c r="CKV168" s="585"/>
      <c r="CKW168" s="585"/>
      <c r="CKX168" s="585"/>
      <c r="CKY168" s="585"/>
      <c r="CKZ168" s="585"/>
      <c r="CLA168" s="585"/>
      <c r="CLB168" s="585"/>
      <c r="CLC168" s="585"/>
      <c r="CLD168" s="585"/>
      <c r="CLE168" s="585"/>
      <c r="CLF168" s="585"/>
      <c r="CLG168" s="585"/>
      <c r="CLH168" s="585"/>
      <c r="CLI168" s="585"/>
      <c r="CLJ168" s="585"/>
      <c r="CLK168" s="585"/>
      <c r="CLL168" s="585"/>
      <c r="CLM168" s="585"/>
      <c r="CLN168" s="585"/>
      <c r="CLO168" s="585"/>
      <c r="CLP168" s="585"/>
      <c r="CLQ168" s="585"/>
      <c r="CLR168" s="585"/>
      <c r="CLS168" s="585"/>
      <c r="CLT168" s="585"/>
      <c r="CLU168" s="585"/>
      <c r="CLV168" s="585"/>
      <c r="CLW168" s="585"/>
      <c r="CLX168" s="585"/>
      <c r="CLY168" s="585"/>
      <c r="CLZ168" s="585"/>
      <c r="CMA168" s="585"/>
      <c r="CMB168" s="585"/>
      <c r="CMC168" s="585"/>
      <c r="CMD168" s="585"/>
      <c r="CME168" s="585"/>
      <c r="CMF168" s="585"/>
      <c r="CMG168" s="585"/>
      <c r="CMH168" s="585"/>
      <c r="CMI168" s="585"/>
      <c r="CMJ168" s="585"/>
      <c r="CMK168" s="585"/>
      <c r="CML168" s="585"/>
      <c r="CMM168" s="585"/>
      <c r="CMN168" s="585"/>
      <c r="CMO168" s="585"/>
      <c r="CMP168" s="585"/>
      <c r="CMQ168" s="585"/>
      <c r="CMR168" s="585"/>
      <c r="CMS168" s="585"/>
      <c r="CMT168" s="585"/>
      <c r="CMU168" s="585"/>
      <c r="CMV168" s="585"/>
      <c r="CMW168" s="585"/>
      <c r="CMX168" s="585"/>
      <c r="CMY168" s="585"/>
      <c r="CMZ168" s="585"/>
      <c r="CNA168" s="585"/>
      <c r="CNB168" s="585"/>
      <c r="CNC168" s="585"/>
      <c r="CND168" s="585"/>
      <c r="CNE168" s="585"/>
      <c r="CNF168" s="585"/>
      <c r="CNG168" s="585"/>
      <c r="CNH168" s="585"/>
      <c r="CNI168" s="585"/>
      <c r="CNJ168" s="585"/>
      <c r="CNK168" s="585"/>
      <c r="CNL168" s="585"/>
      <c r="CNM168" s="585"/>
      <c r="CNN168" s="585"/>
      <c r="CNO168" s="585"/>
      <c r="CNP168" s="585"/>
      <c r="CNQ168" s="585"/>
      <c r="CNR168" s="585"/>
      <c r="CNS168" s="585"/>
      <c r="CNT168" s="585"/>
      <c r="CNU168" s="585"/>
      <c r="CNV168" s="585"/>
      <c r="CNW168" s="585"/>
      <c r="CNX168" s="585"/>
      <c r="CNY168" s="585"/>
      <c r="CNZ168" s="585"/>
      <c r="COA168" s="585"/>
      <c r="COB168" s="585"/>
      <c r="COC168" s="585"/>
      <c r="COD168" s="585"/>
      <c r="COE168" s="585"/>
      <c r="COF168" s="585"/>
      <c r="COG168" s="585"/>
      <c r="COH168" s="585"/>
      <c r="COI168" s="585"/>
      <c r="COJ168" s="585"/>
      <c r="COK168" s="585"/>
      <c r="COL168" s="585"/>
      <c r="COM168" s="585"/>
      <c r="CON168" s="585"/>
      <c r="COO168" s="585"/>
      <c r="COP168" s="585"/>
      <c r="COQ168" s="585"/>
      <c r="COR168" s="585"/>
      <c r="COS168" s="585"/>
      <c r="COT168" s="585"/>
      <c r="COU168" s="585"/>
      <c r="COV168" s="585"/>
      <c r="COW168" s="585"/>
      <c r="COX168" s="585"/>
      <c r="COY168" s="585"/>
      <c r="COZ168" s="585"/>
      <c r="CPA168" s="585"/>
      <c r="CPB168" s="585"/>
      <c r="CPC168" s="585"/>
      <c r="CPD168" s="585"/>
      <c r="CPE168" s="585"/>
      <c r="CPF168" s="585"/>
      <c r="CPG168" s="585"/>
      <c r="CPH168" s="585"/>
      <c r="CPI168" s="585"/>
      <c r="CPJ168" s="585"/>
      <c r="CPK168" s="585"/>
      <c r="CPL168" s="585"/>
      <c r="CPM168" s="585"/>
      <c r="CPN168" s="585"/>
      <c r="CPO168" s="585"/>
      <c r="CPP168" s="585"/>
      <c r="CPQ168" s="585"/>
      <c r="CPR168" s="585"/>
      <c r="CPS168" s="585"/>
      <c r="CPT168" s="585"/>
      <c r="CPU168" s="585"/>
      <c r="CPV168" s="585"/>
      <c r="CPW168" s="585"/>
      <c r="CPX168" s="585"/>
      <c r="CPY168" s="585"/>
      <c r="CPZ168" s="585"/>
      <c r="CQA168" s="585"/>
      <c r="CQB168" s="585"/>
      <c r="CQC168" s="585"/>
      <c r="CQD168" s="585"/>
      <c r="CQE168" s="585"/>
      <c r="CQF168" s="585"/>
      <c r="CQG168" s="585"/>
      <c r="CQH168" s="585"/>
      <c r="CQI168" s="585"/>
      <c r="CQJ168" s="585"/>
      <c r="CQK168" s="585"/>
      <c r="CQL168" s="585"/>
      <c r="CQM168" s="585"/>
      <c r="CQN168" s="585"/>
      <c r="CQO168" s="585"/>
      <c r="CQP168" s="585"/>
      <c r="CQQ168" s="585"/>
      <c r="CQR168" s="585"/>
      <c r="CQS168" s="585"/>
      <c r="CQT168" s="585"/>
      <c r="CQU168" s="585"/>
      <c r="CQV168" s="585"/>
      <c r="CQW168" s="585"/>
      <c r="CQX168" s="585"/>
      <c r="CQY168" s="585"/>
      <c r="CQZ168" s="585"/>
      <c r="CRA168" s="585"/>
      <c r="CRB168" s="585"/>
      <c r="CRC168" s="585"/>
      <c r="CRD168" s="585"/>
      <c r="CRE168" s="585"/>
      <c r="CRF168" s="585"/>
      <c r="CRG168" s="585"/>
      <c r="CRH168" s="585"/>
      <c r="CRI168" s="585"/>
      <c r="CRJ168" s="585"/>
      <c r="CRK168" s="585"/>
      <c r="CRL168" s="585"/>
      <c r="CRM168" s="585"/>
      <c r="CRN168" s="585"/>
      <c r="CRO168" s="585"/>
      <c r="CRP168" s="585"/>
      <c r="CRQ168" s="585"/>
      <c r="CRR168" s="585"/>
      <c r="CRS168" s="585"/>
      <c r="CRT168" s="585"/>
      <c r="CRU168" s="585"/>
      <c r="CRV168" s="585"/>
      <c r="CRW168" s="585"/>
      <c r="CRX168" s="585"/>
      <c r="CRY168" s="585"/>
      <c r="CRZ168" s="585"/>
      <c r="CSA168" s="585"/>
      <c r="CSB168" s="585"/>
      <c r="CSC168" s="585"/>
      <c r="CSD168" s="585"/>
      <c r="CSE168" s="585"/>
      <c r="CSF168" s="585"/>
      <c r="CSG168" s="585"/>
      <c r="CSH168" s="585"/>
      <c r="CSI168" s="585"/>
      <c r="CSJ168" s="585"/>
      <c r="CSK168" s="585"/>
      <c r="CSL168" s="585"/>
      <c r="CSM168" s="585"/>
      <c r="CSN168" s="585"/>
      <c r="CSO168" s="585"/>
      <c r="CSP168" s="585"/>
      <c r="CSQ168" s="585"/>
      <c r="CSR168" s="585"/>
      <c r="CSS168" s="585"/>
      <c r="CST168" s="585"/>
      <c r="CSU168" s="585"/>
      <c r="CSV168" s="585"/>
      <c r="CSW168" s="585"/>
      <c r="CSX168" s="585"/>
      <c r="CSY168" s="585"/>
      <c r="CSZ168" s="585"/>
      <c r="CTA168" s="585"/>
      <c r="CTB168" s="585"/>
      <c r="CTC168" s="585"/>
      <c r="CTD168" s="585"/>
      <c r="CTE168" s="585"/>
      <c r="CTF168" s="585"/>
      <c r="CTG168" s="585"/>
      <c r="CTH168" s="585"/>
      <c r="CTI168" s="585"/>
      <c r="CTJ168" s="585"/>
      <c r="CTK168" s="585"/>
      <c r="CTL168" s="585"/>
      <c r="CTM168" s="585"/>
      <c r="CTN168" s="585"/>
      <c r="CTO168" s="585"/>
      <c r="CTP168" s="585"/>
      <c r="CTQ168" s="585"/>
      <c r="CTR168" s="585"/>
      <c r="CTS168" s="585"/>
      <c r="CTT168" s="585"/>
      <c r="CTU168" s="585"/>
      <c r="CTV168" s="585"/>
      <c r="CTW168" s="585"/>
      <c r="CTX168" s="585"/>
      <c r="CTY168" s="585"/>
      <c r="CTZ168" s="585"/>
      <c r="CUA168" s="585"/>
      <c r="CUB168" s="585"/>
      <c r="CUC168" s="585"/>
      <c r="CUD168" s="585"/>
      <c r="CUE168" s="585"/>
      <c r="CUF168" s="585"/>
      <c r="CUG168" s="585"/>
      <c r="CUH168" s="585"/>
      <c r="CUI168" s="585"/>
      <c r="CUJ168" s="585"/>
      <c r="CUK168" s="585"/>
      <c r="CUL168" s="585"/>
      <c r="CUM168" s="585"/>
      <c r="CUN168" s="585"/>
      <c r="CUO168" s="585"/>
      <c r="CUP168" s="585"/>
      <c r="CUQ168" s="585"/>
      <c r="CUR168" s="585"/>
      <c r="CUS168" s="585"/>
      <c r="CUT168" s="585"/>
      <c r="CUU168" s="585"/>
      <c r="CUV168" s="585"/>
      <c r="CUW168" s="585"/>
      <c r="CUX168" s="585"/>
      <c r="CUY168" s="585"/>
      <c r="CUZ168" s="585"/>
      <c r="CVA168" s="585"/>
      <c r="CVB168" s="585"/>
      <c r="CVC168" s="585"/>
      <c r="CVD168" s="585"/>
      <c r="CVE168" s="585"/>
      <c r="CVF168" s="585"/>
      <c r="CVG168" s="585"/>
      <c r="CVH168" s="585"/>
      <c r="CVI168" s="585"/>
      <c r="CVJ168" s="585"/>
      <c r="CVK168" s="585"/>
      <c r="CVL168" s="585"/>
      <c r="CVM168" s="585"/>
      <c r="CVN168" s="585"/>
      <c r="CVO168" s="585"/>
      <c r="CVP168" s="585"/>
      <c r="CVQ168" s="585"/>
      <c r="CVR168" s="585"/>
      <c r="CVS168" s="585"/>
      <c r="CVT168" s="585"/>
      <c r="CVU168" s="585"/>
      <c r="CVV168" s="585"/>
      <c r="CVW168" s="585"/>
      <c r="CVX168" s="585"/>
      <c r="CVY168" s="585"/>
      <c r="CVZ168" s="585"/>
      <c r="CWA168" s="585"/>
      <c r="CWB168" s="585"/>
      <c r="CWC168" s="585"/>
      <c r="CWD168" s="585"/>
      <c r="CWE168" s="585"/>
      <c r="CWF168" s="585"/>
      <c r="CWG168" s="585"/>
      <c r="CWH168" s="585"/>
      <c r="CWI168" s="585"/>
      <c r="CWJ168" s="585"/>
      <c r="CWK168" s="585"/>
      <c r="CWL168" s="585"/>
      <c r="CWM168" s="585"/>
      <c r="CWN168" s="585"/>
      <c r="CWO168" s="585"/>
      <c r="CWP168" s="585"/>
      <c r="CWQ168" s="585"/>
      <c r="CWR168" s="585"/>
      <c r="CWS168" s="585"/>
      <c r="CWT168" s="585"/>
      <c r="CWU168" s="585"/>
      <c r="CWV168" s="585"/>
      <c r="CWW168" s="585"/>
      <c r="CWX168" s="585"/>
      <c r="CWY168" s="585"/>
      <c r="CWZ168" s="585"/>
      <c r="CXA168" s="585"/>
      <c r="CXB168" s="585"/>
      <c r="CXC168" s="585"/>
      <c r="CXD168" s="585"/>
      <c r="CXE168" s="585"/>
      <c r="CXF168" s="585"/>
      <c r="CXG168" s="585"/>
      <c r="CXH168" s="585"/>
      <c r="CXI168" s="585"/>
      <c r="CXJ168" s="585"/>
      <c r="CXK168" s="585"/>
      <c r="CXL168" s="585"/>
      <c r="CXM168" s="585"/>
      <c r="CXN168" s="585"/>
      <c r="CXO168" s="585"/>
      <c r="CXP168" s="585"/>
      <c r="CXQ168" s="585"/>
      <c r="CXR168" s="585"/>
      <c r="CXS168" s="585"/>
      <c r="CXT168" s="585"/>
      <c r="CXU168" s="585"/>
      <c r="CXV168" s="585"/>
      <c r="CXW168" s="585"/>
      <c r="CXX168" s="585"/>
      <c r="CXY168" s="585"/>
      <c r="CXZ168" s="585"/>
      <c r="CYA168" s="585"/>
      <c r="CYB168" s="585"/>
      <c r="CYC168" s="585"/>
      <c r="CYD168" s="585"/>
      <c r="CYE168" s="585"/>
      <c r="CYF168" s="585"/>
      <c r="CYG168" s="585"/>
      <c r="CYH168" s="585"/>
      <c r="CYI168" s="585"/>
      <c r="CYJ168" s="585"/>
      <c r="CYK168" s="585"/>
      <c r="CYL168" s="585"/>
      <c r="CYM168" s="585"/>
      <c r="CYN168" s="585"/>
      <c r="CYO168" s="585"/>
      <c r="CYP168" s="585"/>
      <c r="CYQ168" s="585"/>
      <c r="CYR168" s="585"/>
      <c r="CYS168" s="585"/>
      <c r="CYT168" s="585"/>
      <c r="CYU168" s="585"/>
      <c r="CYV168" s="585"/>
      <c r="CYW168" s="585"/>
      <c r="CYX168" s="585"/>
      <c r="CYY168" s="585"/>
      <c r="CYZ168" s="585"/>
      <c r="CZA168" s="585"/>
      <c r="CZB168" s="585"/>
      <c r="CZC168" s="585"/>
      <c r="CZD168" s="585"/>
      <c r="CZE168" s="585"/>
      <c r="CZF168" s="585"/>
      <c r="CZG168" s="585"/>
      <c r="CZH168" s="585"/>
      <c r="CZI168" s="585"/>
      <c r="CZJ168" s="585"/>
      <c r="CZK168" s="585"/>
      <c r="CZL168" s="585"/>
      <c r="CZM168" s="585"/>
      <c r="CZN168" s="585"/>
      <c r="CZO168" s="585"/>
      <c r="CZP168" s="585"/>
      <c r="CZQ168" s="585"/>
      <c r="CZR168" s="585"/>
      <c r="CZS168" s="585"/>
      <c r="CZT168" s="585"/>
      <c r="CZU168" s="585"/>
      <c r="CZV168" s="585"/>
      <c r="CZW168" s="585"/>
      <c r="CZX168" s="585"/>
      <c r="CZY168" s="585"/>
      <c r="CZZ168" s="585"/>
      <c r="DAA168" s="585"/>
      <c r="DAB168" s="585"/>
      <c r="DAC168" s="585"/>
      <c r="DAD168" s="585"/>
      <c r="DAE168" s="585"/>
      <c r="DAF168" s="585"/>
      <c r="DAG168" s="585"/>
      <c r="DAH168" s="585"/>
      <c r="DAI168" s="585"/>
      <c r="DAJ168" s="585"/>
      <c r="DAK168" s="585"/>
      <c r="DAL168" s="585"/>
      <c r="DAM168" s="585"/>
      <c r="DAN168" s="585"/>
      <c r="DAO168" s="585"/>
      <c r="DAP168" s="585"/>
      <c r="DAQ168" s="585"/>
      <c r="DAR168" s="585"/>
      <c r="DAS168" s="585"/>
      <c r="DAT168" s="585"/>
      <c r="DAU168" s="585"/>
      <c r="DAV168" s="585"/>
      <c r="DAW168" s="585"/>
      <c r="DAX168" s="585"/>
      <c r="DAY168" s="585"/>
      <c r="DAZ168" s="585"/>
      <c r="DBA168" s="585"/>
      <c r="DBB168" s="585"/>
      <c r="DBC168" s="585"/>
      <c r="DBD168" s="585"/>
      <c r="DBE168" s="585"/>
      <c r="DBF168" s="585"/>
      <c r="DBG168" s="585"/>
      <c r="DBH168" s="585"/>
      <c r="DBI168" s="585"/>
      <c r="DBJ168" s="585"/>
      <c r="DBK168" s="585"/>
      <c r="DBL168" s="585"/>
      <c r="DBM168" s="585"/>
      <c r="DBN168" s="585"/>
      <c r="DBO168" s="585"/>
      <c r="DBP168" s="585"/>
      <c r="DBQ168" s="585"/>
      <c r="DBR168" s="585"/>
      <c r="DBS168" s="585"/>
      <c r="DBT168" s="585"/>
      <c r="DBU168" s="585"/>
      <c r="DBV168" s="585"/>
      <c r="DBW168" s="585"/>
      <c r="DBX168" s="585"/>
      <c r="DBY168" s="585"/>
      <c r="DBZ168" s="585"/>
      <c r="DCA168" s="585"/>
      <c r="DCB168" s="585"/>
      <c r="DCC168" s="585"/>
      <c r="DCD168" s="585"/>
      <c r="DCE168" s="585"/>
      <c r="DCF168" s="585"/>
      <c r="DCG168" s="585"/>
      <c r="DCH168" s="585"/>
      <c r="DCI168" s="585"/>
      <c r="DCJ168" s="585"/>
      <c r="DCK168" s="585"/>
      <c r="DCL168" s="585"/>
      <c r="DCM168" s="585"/>
      <c r="DCN168" s="585"/>
      <c r="DCO168" s="585"/>
      <c r="DCP168" s="585"/>
      <c r="DCQ168" s="585"/>
      <c r="DCR168" s="585"/>
      <c r="DCS168" s="585"/>
      <c r="DCT168" s="585"/>
      <c r="DCU168" s="585"/>
      <c r="DCV168" s="585"/>
      <c r="DCW168" s="585"/>
      <c r="DCX168" s="585"/>
      <c r="DCY168" s="585"/>
      <c r="DCZ168" s="585"/>
      <c r="DDA168" s="585"/>
      <c r="DDB168" s="585"/>
      <c r="DDC168" s="585"/>
      <c r="DDD168" s="585"/>
      <c r="DDE168" s="585"/>
      <c r="DDF168" s="585"/>
      <c r="DDG168" s="585"/>
      <c r="DDH168" s="585"/>
      <c r="DDI168" s="585"/>
      <c r="DDJ168" s="585"/>
      <c r="DDK168" s="585"/>
      <c r="DDL168" s="585"/>
      <c r="DDM168" s="585"/>
      <c r="DDN168" s="585"/>
      <c r="DDO168" s="585"/>
      <c r="DDP168" s="585"/>
      <c r="DDQ168" s="585"/>
      <c r="DDR168" s="585"/>
      <c r="DDS168" s="585"/>
      <c r="DDT168" s="585"/>
      <c r="DDU168" s="585"/>
      <c r="DDV168" s="585"/>
      <c r="DDW168" s="585"/>
      <c r="DDX168" s="585"/>
      <c r="DDY168" s="585"/>
      <c r="DDZ168" s="585"/>
      <c r="DEA168" s="585"/>
      <c r="DEB168" s="585"/>
      <c r="DEC168" s="585"/>
      <c r="DED168" s="585"/>
      <c r="DEE168" s="585"/>
      <c r="DEF168" s="585"/>
      <c r="DEG168" s="585"/>
      <c r="DEH168" s="585"/>
      <c r="DEI168" s="585"/>
      <c r="DEJ168" s="585"/>
      <c r="DEK168" s="585"/>
      <c r="DEL168" s="585"/>
      <c r="DEM168" s="585"/>
      <c r="DEN168" s="585"/>
      <c r="DEO168" s="585"/>
      <c r="DEP168" s="585"/>
      <c r="DEQ168" s="585"/>
      <c r="DER168" s="585"/>
      <c r="DES168" s="585"/>
      <c r="DET168" s="585"/>
      <c r="DEU168" s="585"/>
      <c r="DEV168" s="585"/>
      <c r="DEW168" s="585"/>
      <c r="DEX168" s="585"/>
      <c r="DEY168" s="585"/>
      <c r="DEZ168" s="585"/>
      <c r="DFA168" s="585"/>
      <c r="DFB168" s="585"/>
      <c r="DFC168" s="585"/>
      <c r="DFD168" s="585"/>
      <c r="DFE168" s="585"/>
      <c r="DFF168" s="585"/>
      <c r="DFG168" s="585"/>
      <c r="DFH168" s="585"/>
      <c r="DFI168" s="585"/>
      <c r="DFJ168" s="585"/>
      <c r="DFK168" s="585"/>
      <c r="DFL168" s="585"/>
      <c r="DFM168" s="585"/>
      <c r="DFN168" s="585"/>
      <c r="DFO168" s="585"/>
      <c r="DFP168" s="585"/>
      <c r="DFQ168" s="585"/>
      <c r="DFR168" s="585"/>
      <c r="DFS168" s="585"/>
      <c r="DFT168" s="585"/>
      <c r="DFU168" s="585"/>
      <c r="DFV168" s="585"/>
      <c r="DFW168" s="585"/>
      <c r="DFX168" s="585"/>
      <c r="DFY168" s="585"/>
      <c r="DFZ168" s="585"/>
      <c r="DGA168" s="585"/>
      <c r="DGB168" s="585"/>
      <c r="DGC168" s="585"/>
      <c r="DGD168" s="585"/>
      <c r="DGE168" s="585"/>
      <c r="DGF168" s="585"/>
      <c r="DGG168" s="585"/>
      <c r="DGH168" s="585"/>
      <c r="DGI168" s="585"/>
      <c r="DGJ168" s="585"/>
      <c r="DGK168" s="585"/>
      <c r="DGL168" s="585"/>
      <c r="DGM168" s="585"/>
      <c r="DGN168" s="585"/>
      <c r="DGO168" s="585"/>
      <c r="DGP168" s="585"/>
      <c r="DGQ168" s="585"/>
      <c r="DGR168" s="585"/>
      <c r="DGS168" s="585"/>
      <c r="DGT168" s="585"/>
      <c r="DGU168" s="585"/>
      <c r="DGV168" s="585"/>
      <c r="DGW168" s="585"/>
      <c r="DGX168" s="585"/>
      <c r="DGY168" s="585"/>
      <c r="DGZ168" s="585"/>
      <c r="DHA168" s="585"/>
      <c r="DHB168" s="585"/>
      <c r="DHC168" s="585"/>
      <c r="DHD168" s="585"/>
      <c r="DHE168" s="585"/>
      <c r="DHF168" s="585"/>
      <c r="DHG168" s="585"/>
      <c r="DHH168" s="585"/>
      <c r="DHI168" s="585"/>
      <c r="DHJ168" s="585"/>
      <c r="DHK168" s="585"/>
      <c r="DHL168" s="585"/>
      <c r="DHM168" s="585"/>
      <c r="DHN168" s="585"/>
      <c r="DHO168" s="585"/>
      <c r="DHP168" s="585"/>
      <c r="DHQ168" s="585"/>
      <c r="DHR168" s="585"/>
      <c r="DHS168" s="585"/>
      <c r="DHT168" s="585"/>
      <c r="DHU168" s="585"/>
      <c r="DHV168" s="585"/>
      <c r="DHW168" s="585"/>
      <c r="DHX168" s="585"/>
      <c r="DHY168" s="585"/>
      <c r="DHZ168" s="585"/>
      <c r="DIA168" s="585"/>
      <c r="DIB168" s="585"/>
      <c r="DIC168" s="585"/>
      <c r="DID168" s="585"/>
      <c r="DIE168" s="585"/>
      <c r="DIF168" s="585"/>
      <c r="DIG168" s="585"/>
      <c r="DIH168" s="585"/>
      <c r="DII168" s="585"/>
      <c r="DIJ168" s="585"/>
      <c r="DIK168" s="585"/>
      <c r="DIL168" s="585"/>
      <c r="DIM168" s="585"/>
      <c r="DIN168" s="585"/>
      <c r="DIO168" s="585"/>
      <c r="DIP168" s="585"/>
      <c r="DIQ168" s="585"/>
      <c r="DIR168" s="585"/>
      <c r="DIS168" s="585"/>
      <c r="DIT168" s="585"/>
      <c r="DIU168" s="585"/>
      <c r="DIV168" s="585"/>
      <c r="DIW168" s="585"/>
      <c r="DIX168" s="585"/>
      <c r="DIY168" s="585"/>
      <c r="DIZ168" s="585"/>
      <c r="DJA168" s="585"/>
      <c r="DJB168" s="585"/>
      <c r="DJC168" s="585"/>
      <c r="DJD168" s="585"/>
      <c r="DJE168" s="585"/>
      <c r="DJF168" s="585"/>
      <c r="DJG168" s="585"/>
      <c r="DJH168" s="585"/>
      <c r="DJI168" s="585"/>
      <c r="DJJ168" s="585"/>
      <c r="DJK168" s="585"/>
      <c r="DJL168" s="585"/>
      <c r="DJM168" s="585"/>
      <c r="DJN168" s="585"/>
      <c r="DJO168" s="585"/>
      <c r="DJP168" s="585"/>
      <c r="DJQ168" s="585"/>
      <c r="DJR168" s="585"/>
      <c r="DJS168" s="585"/>
      <c r="DJT168" s="585"/>
      <c r="DJU168" s="585"/>
      <c r="DJV168" s="585"/>
      <c r="DJW168" s="585"/>
      <c r="DJX168" s="585"/>
      <c r="DJY168" s="585"/>
      <c r="DJZ168" s="585"/>
      <c r="DKA168" s="585"/>
      <c r="DKB168" s="585"/>
      <c r="DKC168" s="585"/>
      <c r="DKD168" s="585"/>
      <c r="DKE168" s="585"/>
      <c r="DKF168" s="585"/>
      <c r="DKG168" s="585"/>
      <c r="DKH168" s="585"/>
      <c r="DKI168" s="585"/>
      <c r="DKJ168" s="585"/>
      <c r="DKK168" s="585"/>
      <c r="DKL168" s="585"/>
      <c r="DKM168" s="585"/>
      <c r="DKN168" s="585"/>
      <c r="DKO168" s="585"/>
      <c r="DKP168" s="585"/>
      <c r="DKQ168" s="585"/>
      <c r="DKR168" s="585"/>
      <c r="DKS168" s="585"/>
      <c r="DKT168" s="585"/>
      <c r="DKU168" s="585"/>
      <c r="DKV168" s="585"/>
      <c r="DKW168" s="585"/>
      <c r="DKX168" s="585"/>
      <c r="DKY168" s="585"/>
      <c r="DKZ168" s="585"/>
      <c r="DLA168" s="585"/>
      <c r="DLB168" s="585"/>
      <c r="DLC168" s="585"/>
      <c r="DLD168" s="585"/>
      <c r="DLE168" s="585"/>
      <c r="DLF168" s="585"/>
      <c r="DLG168" s="585"/>
      <c r="DLH168" s="585"/>
      <c r="DLI168" s="585"/>
      <c r="DLJ168" s="585"/>
      <c r="DLK168" s="585"/>
      <c r="DLL168" s="585"/>
      <c r="DLM168" s="585"/>
      <c r="DLN168" s="585"/>
      <c r="DLO168" s="585"/>
      <c r="DLP168" s="585"/>
      <c r="DLQ168" s="585"/>
      <c r="DLR168" s="585"/>
      <c r="DLS168" s="585"/>
      <c r="DLT168" s="585"/>
      <c r="DLU168" s="585"/>
      <c r="DLV168" s="585"/>
      <c r="DLW168" s="585"/>
      <c r="DLX168" s="585"/>
      <c r="DLY168" s="585"/>
      <c r="DLZ168" s="585"/>
      <c r="DMA168" s="585"/>
      <c r="DMB168" s="585"/>
      <c r="DMC168" s="585"/>
      <c r="DMD168" s="585"/>
      <c r="DME168" s="585"/>
      <c r="DMF168" s="585"/>
      <c r="DMG168" s="585"/>
      <c r="DMH168" s="585"/>
      <c r="DMI168" s="585"/>
      <c r="DMJ168" s="585"/>
      <c r="DMK168" s="585"/>
      <c r="DML168" s="585"/>
      <c r="DMM168" s="585"/>
      <c r="DMN168" s="585"/>
      <c r="DMO168" s="585"/>
      <c r="DMP168" s="585"/>
      <c r="DMQ168" s="585"/>
      <c r="DMR168" s="585"/>
      <c r="DMS168" s="585"/>
      <c r="DMT168" s="585"/>
      <c r="DMU168" s="585"/>
      <c r="DMV168" s="585"/>
      <c r="DMW168" s="585"/>
      <c r="DMX168" s="585"/>
      <c r="DMY168" s="585"/>
      <c r="DMZ168" s="585"/>
      <c r="DNA168" s="585"/>
      <c r="DNB168" s="585"/>
      <c r="DNC168" s="585"/>
      <c r="DND168" s="585"/>
      <c r="DNE168" s="585"/>
      <c r="DNF168" s="585"/>
      <c r="DNG168" s="585"/>
      <c r="DNH168" s="585"/>
      <c r="DNI168" s="585"/>
      <c r="DNJ168" s="585"/>
      <c r="DNK168" s="585"/>
      <c r="DNL168" s="585"/>
      <c r="DNM168" s="585"/>
      <c r="DNN168" s="585"/>
      <c r="DNO168" s="585"/>
      <c r="DNP168" s="585"/>
      <c r="DNQ168" s="585"/>
      <c r="DNR168" s="585"/>
      <c r="DNS168" s="585"/>
      <c r="DNT168" s="585"/>
      <c r="DNU168" s="585"/>
      <c r="DNV168" s="585"/>
      <c r="DNW168" s="585"/>
      <c r="DNX168" s="585"/>
      <c r="DNY168" s="585"/>
      <c r="DNZ168" s="585"/>
      <c r="DOA168" s="585"/>
      <c r="DOB168" s="585"/>
      <c r="DOC168" s="585"/>
      <c r="DOD168" s="585"/>
      <c r="DOE168" s="585"/>
      <c r="DOF168" s="585"/>
      <c r="DOG168" s="585"/>
      <c r="DOH168" s="585"/>
      <c r="DOI168" s="585"/>
      <c r="DOJ168" s="585"/>
      <c r="DOK168" s="585"/>
      <c r="DOL168" s="585"/>
      <c r="DOM168" s="585"/>
      <c r="DON168" s="585"/>
      <c r="DOO168" s="585"/>
      <c r="DOP168" s="585"/>
      <c r="DOQ168" s="585"/>
      <c r="DOR168" s="585"/>
      <c r="DOS168" s="585"/>
      <c r="DOT168" s="585"/>
      <c r="DOU168" s="585"/>
      <c r="DOV168" s="585"/>
      <c r="DOW168" s="585"/>
      <c r="DOX168" s="585"/>
      <c r="DOY168" s="585"/>
      <c r="DOZ168" s="585"/>
      <c r="DPA168" s="585"/>
      <c r="DPB168" s="585"/>
      <c r="DPC168" s="585"/>
      <c r="DPD168" s="585"/>
      <c r="DPE168" s="585"/>
      <c r="DPF168" s="585"/>
      <c r="DPG168" s="585"/>
      <c r="DPH168" s="585"/>
      <c r="DPI168" s="585"/>
      <c r="DPJ168" s="585"/>
      <c r="DPK168" s="585"/>
      <c r="DPL168" s="585"/>
      <c r="DPM168" s="585"/>
      <c r="DPN168" s="585"/>
      <c r="DPO168" s="585"/>
      <c r="DPP168" s="585"/>
      <c r="DPQ168" s="585"/>
      <c r="DPR168" s="585"/>
      <c r="DPS168" s="585"/>
      <c r="DPT168" s="585"/>
      <c r="DPU168" s="585"/>
      <c r="DPV168" s="585"/>
      <c r="DPW168" s="585"/>
      <c r="DPX168" s="585"/>
      <c r="DPY168" s="585"/>
      <c r="DPZ168" s="585"/>
      <c r="DQA168" s="585"/>
      <c r="DQB168" s="585"/>
      <c r="DQC168" s="585"/>
      <c r="DQD168" s="585"/>
      <c r="DQE168" s="585"/>
      <c r="DQF168" s="585"/>
      <c r="DQG168" s="585"/>
      <c r="DQH168" s="585"/>
      <c r="DQI168" s="585"/>
      <c r="DQJ168" s="585"/>
      <c r="DQK168" s="585"/>
      <c r="DQL168" s="585"/>
      <c r="DQM168" s="585"/>
      <c r="DQN168" s="585"/>
      <c r="DQO168" s="585"/>
      <c r="DQP168" s="585"/>
      <c r="DQQ168" s="585"/>
      <c r="DQR168" s="585"/>
      <c r="DQS168" s="585"/>
      <c r="DQT168" s="585"/>
      <c r="DQU168" s="585"/>
      <c r="DQV168" s="585"/>
      <c r="DQW168" s="585"/>
      <c r="DQX168" s="585"/>
      <c r="DQY168" s="585"/>
      <c r="DQZ168" s="585"/>
      <c r="DRA168" s="585"/>
      <c r="DRB168" s="585"/>
      <c r="DRC168" s="585"/>
      <c r="DRD168" s="585"/>
      <c r="DRE168" s="585"/>
      <c r="DRF168" s="585"/>
      <c r="DRG168" s="585"/>
      <c r="DRH168" s="585"/>
      <c r="DRI168" s="585"/>
      <c r="DRJ168" s="585"/>
      <c r="DRK168" s="585"/>
      <c r="DRL168" s="585"/>
      <c r="DRM168" s="585"/>
      <c r="DRN168" s="585"/>
      <c r="DRO168" s="585"/>
      <c r="DRP168" s="585"/>
      <c r="DRQ168" s="585"/>
      <c r="DRR168" s="585"/>
      <c r="DRS168" s="585"/>
      <c r="DRT168" s="585"/>
      <c r="DRU168" s="585"/>
      <c r="DRV168" s="585"/>
      <c r="DRW168" s="585"/>
      <c r="DRX168" s="585"/>
      <c r="DRY168" s="585"/>
      <c r="DRZ168" s="585"/>
      <c r="DSA168" s="585"/>
      <c r="DSB168" s="585"/>
      <c r="DSC168" s="585"/>
      <c r="DSD168" s="585"/>
      <c r="DSE168" s="585"/>
      <c r="DSF168" s="585"/>
      <c r="DSG168" s="585"/>
      <c r="DSH168" s="585"/>
      <c r="DSI168" s="585"/>
      <c r="DSJ168" s="585"/>
      <c r="DSK168" s="585"/>
      <c r="DSL168" s="585"/>
      <c r="DSM168" s="585"/>
      <c r="DSN168" s="585"/>
      <c r="DSO168" s="585"/>
      <c r="DSP168" s="585"/>
      <c r="DSQ168" s="585"/>
      <c r="DSR168" s="585"/>
      <c r="DSS168" s="585"/>
      <c r="DST168" s="585"/>
      <c r="DSU168" s="585"/>
      <c r="DSV168" s="585"/>
      <c r="DSW168" s="585"/>
      <c r="DSX168" s="585"/>
      <c r="DSY168" s="585"/>
      <c r="DSZ168" s="585"/>
      <c r="DTA168" s="585"/>
      <c r="DTB168" s="585"/>
      <c r="DTC168" s="585"/>
      <c r="DTD168" s="585"/>
      <c r="DTE168" s="585"/>
      <c r="DTF168" s="585"/>
      <c r="DTG168" s="585"/>
      <c r="DTH168" s="585"/>
      <c r="DTI168" s="585"/>
      <c r="DTJ168" s="585"/>
      <c r="DTK168" s="585"/>
      <c r="DTL168" s="585"/>
      <c r="DTM168" s="585"/>
      <c r="DTN168" s="585"/>
      <c r="DTO168" s="585"/>
      <c r="DTP168" s="585"/>
      <c r="DTQ168" s="585"/>
      <c r="DTR168" s="585"/>
      <c r="DTS168" s="585"/>
      <c r="DTT168" s="585"/>
      <c r="DTU168" s="585"/>
      <c r="DTV168" s="585"/>
      <c r="DTW168" s="585"/>
      <c r="DTX168" s="585"/>
      <c r="DTY168" s="585"/>
      <c r="DTZ168" s="585"/>
      <c r="DUA168" s="585"/>
      <c r="DUB168" s="585"/>
      <c r="DUC168" s="585"/>
      <c r="DUD168" s="585"/>
      <c r="DUE168" s="585"/>
      <c r="DUF168" s="585"/>
      <c r="DUG168" s="585"/>
      <c r="DUH168" s="585"/>
      <c r="DUI168" s="585"/>
      <c r="DUJ168" s="585"/>
      <c r="DUK168" s="585"/>
      <c r="DUL168" s="585"/>
      <c r="DUM168" s="585"/>
      <c r="DUN168" s="585"/>
      <c r="DUO168" s="585"/>
      <c r="DUP168" s="585"/>
      <c r="DUQ168" s="585"/>
      <c r="DUR168" s="585"/>
      <c r="DUS168" s="585"/>
      <c r="DUT168" s="585"/>
      <c r="DUU168" s="585"/>
      <c r="DUV168" s="585"/>
      <c r="DUW168" s="585"/>
      <c r="DUX168" s="585"/>
      <c r="DUY168" s="585"/>
      <c r="DUZ168" s="585"/>
      <c r="DVA168" s="585"/>
      <c r="DVB168" s="585"/>
      <c r="DVC168" s="585"/>
      <c r="DVD168" s="585"/>
      <c r="DVE168" s="585"/>
      <c r="DVF168" s="585"/>
      <c r="DVG168" s="585"/>
      <c r="DVH168" s="585"/>
      <c r="DVI168" s="585"/>
      <c r="DVJ168" s="585"/>
      <c r="DVK168" s="585"/>
      <c r="DVL168" s="585"/>
      <c r="DVM168" s="585"/>
      <c r="DVN168" s="585"/>
      <c r="DVO168" s="585"/>
      <c r="DVP168" s="585"/>
      <c r="DVQ168" s="585"/>
      <c r="DVR168" s="585"/>
      <c r="DVS168" s="585"/>
      <c r="DVT168" s="585"/>
      <c r="DVU168" s="585"/>
      <c r="DVV168" s="585"/>
      <c r="DVW168" s="585"/>
      <c r="DVX168" s="585"/>
      <c r="DVY168" s="585"/>
      <c r="DVZ168" s="585"/>
      <c r="DWA168" s="585"/>
      <c r="DWB168" s="585"/>
      <c r="DWC168" s="585"/>
      <c r="DWD168" s="585"/>
      <c r="DWE168" s="585"/>
      <c r="DWF168" s="585"/>
      <c r="DWG168" s="585"/>
      <c r="DWH168" s="585"/>
      <c r="DWI168" s="585"/>
      <c r="DWJ168" s="585"/>
      <c r="DWK168" s="585"/>
      <c r="DWL168" s="585"/>
      <c r="DWM168" s="585"/>
      <c r="DWN168" s="585"/>
      <c r="DWO168" s="585"/>
      <c r="DWP168" s="585"/>
      <c r="DWQ168" s="585"/>
      <c r="DWR168" s="585"/>
      <c r="DWS168" s="585"/>
      <c r="DWT168" s="585"/>
      <c r="DWU168" s="585"/>
      <c r="DWV168" s="585"/>
      <c r="DWW168" s="585"/>
      <c r="DWX168" s="585"/>
      <c r="DWY168" s="585"/>
      <c r="DWZ168" s="585"/>
      <c r="DXA168" s="585"/>
      <c r="DXB168" s="585"/>
      <c r="DXC168" s="585"/>
      <c r="DXD168" s="585"/>
      <c r="DXE168" s="585"/>
      <c r="DXF168" s="585"/>
      <c r="DXG168" s="585"/>
      <c r="DXH168" s="585"/>
      <c r="DXI168" s="585"/>
      <c r="DXJ168" s="585"/>
      <c r="DXK168" s="585"/>
      <c r="DXL168" s="585"/>
      <c r="DXM168" s="585"/>
      <c r="DXN168" s="585"/>
      <c r="DXO168" s="585"/>
      <c r="DXP168" s="585"/>
      <c r="DXQ168" s="585"/>
      <c r="DXR168" s="585"/>
      <c r="DXS168" s="585"/>
      <c r="DXT168" s="585"/>
      <c r="DXU168" s="585"/>
      <c r="DXV168" s="585"/>
      <c r="DXW168" s="585"/>
      <c r="DXX168" s="585"/>
      <c r="DXY168" s="585"/>
      <c r="DXZ168" s="585"/>
      <c r="DYA168" s="585"/>
      <c r="DYB168" s="585"/>
      <c r="DYC168" s="585"/>
      <c r="DYD168" s="585"/>
      <c r="DYE168" s="585"/>
      <c r="DYF168" s="585"/>
      <c r="DYG168" s="585"/>
      <c r="DYH168" s="585"/>
      <c r="DYI168" s="585"/>
      <c r="DYJ168" s="585"/>
      <c r="DYK168" s="585"/>
      <c r="DYL168" s="585"/>
      <c r="DYM168" s="585"/>
      <c r="DYN168" s="585"/>
      <c r="DYO168" s="585"/>
      <c r="DYP168" s="585"/>
      <c r="DYQ168" s="585"/>
      <c r="DYR168" s="585"/>
      <c r="DYS168" s="585"/>
      <c r="DYT168" s="585"/>
      <c r="DYU168" s="585"/>
      <c r="DYV168" s="585"/>
      <c r="DYW168" s="585"/>
      <c r="DYX168" s="585"/>
      <c r="DYY168" s="585"/>
      <c r="DYZ168" s="585"/>
      <c r="DZA168" s="585"/>
      <c r="DZB168" s="585"/>
      <c r="DZC168" s="585"/>
      <c r="DZD168" s="585"/>
      <c r="DZE168" s="585"/>
      <c r="DZF168" s="585"/>
      <c r="DZG168" s="585"/>
      <c r="DZH168" s="585"/>
      <c r="DZI168" s="585"/>
      <c r="DZJ168" s="585"/>
      <c r="DZK168" s="585"/>
      <c r="DZL168" s="585"/>
      <c r="DZM168" s="585"/>
      <c r="DZN168" s="585"/>
      <c r="DZO168" s="585"/>
      <c r="DZP168" s="585"/>
      <c r="DZQ168" s="585"/>
      <c r="DZR168" s="585"/>
      <c r="DZS168" s="585"/>
      <c r="DZT168" s="585"/>
      <c r="DZU168" s="585"/>
      <c r="DZV168" s="585"/>
      <c r="DZW168" s="585"/>
      <c r="DZX168" s="585"/>
      <c r="DZY168" s="585"/>
      <c r="DZZ168" s="585"/>
      <c r="EAA168" s="585"/>
      <c r="EAB168" s="585"/>
      <c r="EAC168" s="585"/>
      <c r="EAD168" s="585"/>
      <c r="EAE168" s="585"/>
      <c r="EAF168" s="585"/>
      <c r="EAG168" s="585"/>
      <c r="EAH168" s="585"/>
      <c r="EAI168" s="585"/>
      <c r="EAJ168" s="585"/>
      <c r="EAK168" s="585"/>
      <c r="EAL168" s="585"/>
      <c r="EAM168" s="585"/>
      <c r="EAN168" s="585"/>
      <c r="EAO168" s="585"/>
      <c r="EAP168" s="585"/>
      <c r="EAQ168" s="585"/>
      <c r="EAR168" s="585"/>
      <c r="EAS168" s="585"/>
      <c r="EAT168" s="585"/>
      <c r="EAU168" s="585"/>
      <c r="EAV168" s="585"/>
      <c r="EAW168" s="585"/>
      <c r="EAX168" s="585"/>
      <c r="EAY168" s="585"/>
      <c r="EAZ168" s="585"/>
      <c r="EBA168" s="585"/>
      <c r="EBB168" s="585"/>
      <c r="EBC168" s="585"/>
      <c r="EBD168" s="585"/>
      <c r="EBE168" s="585"/>
      <c r="EBF168" s="585"/>
      <c r="EBG168" s="585"/>
      <c r="EBH168" s="585"/>
      <c r="EBI168" s="585"/>
      <c r="EBJ168" s="585"/>
      <c r="EBK168" s="585"/>
      <c r="EBL168" s="585"/>
      <c r="EBM168" s="585"/>
      <c r="EBN168" s="585"/>
      <c r="EBO168" s="585"/>
      <c r="EBP168" s="585"/>
      <c r="EBQ168" s="585"/>
      <c r="EBR168" s="585"/>
      <c r="EBS168" s="585"/>
      <c r="EBT168" s="585"/>
      <c r="EBU168" s="585"/>
      <c r="EBV168" s="585"/>
      <c r="EBW168" s="585"/>
      <c r="EBX168" s="585"/>
      <c r="EBY168" s="585"/>
      <c r="EBZ168" s="585"/>
      <c r="ECA168" s="585"/>
      <c r="ECB168" s="585"/>
      <c r="ECC168" s="585"/>
      <c r="ECD168" s="585"/>
      <c r="ECE168" s="585"/>
      <c r="ECF168" s="585"/>
      <c r="ECG168" s="585"/>
      <c r="ECH168" s="585"/>
      <c r="ECI168" s="585"/>
      <c r="ECJ168" s="585"/>
      <c r="ECK168" s="585"/>
      <c r="ECL168" s="585"/>
      <c r="ECM168" s="585"/>
      <c r="ECN168" s="585"/>
      <c r="ECO168" s="585"/>
      <c r="ECP168" s="585"/>
      <c r="ECQ168" s="585"/>
      <c r="ECR168" s="585"/>
      <c r="ECS168" s="585"/>
      <c r="ECT168" s="585"/>
      <c r="ECU168" s="585"/>
      <c r="ECV168" s="585"/>
      <c r="ECW168" s="585"/>
      <c r="ECX168" s="585"/>
      <c r="ECY168" s="585"/>
      <c r="ECZ168" s="585"/>
      <c r="EDA168" s="585"/>
      <c r="EDB168" s="585"/>
      <c r="EDC168" s="585"/>
      <c r="EDD168" s="585"/>
      <c r="EDE168" s="585"/>
      <c r="EDF168" s="585"/>
      <c r="EDG168" s="585"/>
      <c r="EDH168" s="585"/>
      <c r="EDI168" s="585"/>
      <c r="EDJ168" s="585"/>
      <c r="EDK168" s="585"/>
      <c r="EDL168" s="585"/>
      <c r="EDM168" s="585"/>
      <c r="EDN168" s="585"/>
      <c r="EDO168" s="585"/>
      <c r="EDP168" s="585"/>
      <c r="EDQ168" s="585"/>
      <c r="EDR168" s="585"/>
      <c r="EDS168" s="585"/>
      <c r="EDT168" s="585"/>
      <c r="EDU168" s="585"/>
      <c r="EDV168" s="585"/>
      <c r="EDW168" s="585"/>
      <c r="EDX168" s="585"/>
      <c r="EDY168" s="585"/>
      <c r="EDZ168" s="585"/>
      <c r="EEA168" s="585"/>
      <c r="EEB168" s="585"/>
      <c r="EEC168" s="585"/>
      <c r="EED168" s="585"/>
      <c r="EEE168" s="585"/>
      <c r="EEF168" s="585"/>
      <c r="EEG168" s="585"/>
      <c r="EEH168" s="585"/>
      <c r="EEI168" s="585"/>
      <c r="EEJ168" s="585"/>
      <c r="EEK168" s="585"/>
      <c r="EEL168" s="585"/>
      <c r="EEM168" s="585"/>
      <c r="EEN168" s="585"/>
      <c r="EEO168" s="585"/>
      <c r="EEP168" s="585"/>
      <c r="EEQ168" s="585"/>
      <c r="EER168" s="585"/>
      <c r="EES168" s="585"/>
      <c r="EET168" s="585"/>
      <c r="EEU168" s="585"/>
      <c r="EEV168" s="585"/>
      <c r="EEW168" s="585"/>
      <c r="EEX168" s="585"/>
      <c r="EEY168" s="585"/>
      <c r="EEZ168" s="585"/>
      <c r="EFA168" s="585"/>
      <c r="EFB168" s="585"/>
      <c r="EFC168" s="585"/>
      <c r="EFD168" s="585"/>
      <c r="EFE168" s="585"/>
      <c r="EFF168" s="585"/>
      <c r="EFG168" s="585"/>
      <c r="EFH168" s="585"/>
      <c r="EFI168" s="585"/>
      <c r="EFJ168" s="585"/>
      <c r="EFK168" s="585"/>
      <c r="EFL168" s="585"/>
      <c r="EFM168" s="585"/>
      <c r="EFN168" s="585"/>
      <c r="EFO168" s="585"/>
      <c r="EFP168" s="585"/>
      <c r="EFQ168" s="585"/>
      <c r="EFR168" s="585"/>
      <c r="EFS168" s="585"/>
      <c r="EFT168" s="585"/>
      <c r="EFU168" s="585"/>
      <c r="EFV168" s="585"/>
      <c r="EFW168" s="585"/>
      <c r="EFX168" s="585"/>
      <c r="EFY168" s="585"/>
      <c r="EFZ168" s="585"/>
      <c r="EGA168" s="585"/>
      <c r="EGB168" s="585"/>
      <c r="EGC168" s="585"/>
      <c r="EGD168" s="585"/>
      <c r="EGE168" s="585"/>
      <c r="EGF168" s="585"/>
      <c r="EGG168" s="585"/>
      <c r="EGH168" s="585"/>
      <c r="EGI168" s="585"/>
      <c r="EGJ168" s="585"/>
      <c r="EGK168" s="585"/>
      <c r="EGL168" s="585"/>
      <c r="EGM168" s="585"/>
      <c r="EGN168" s="585"/>
      <c r="EGO168" s="585"/>
      <c r="EGP168" s="585"/>
      <c r="EGQ168" s="585"/>
      <c r="EGR168" s="585"/>
      <c r="EGS168" s="585"/>
      <c r="EGT168" s="585"/>
      <c r="EGU168" s="585"/>
      <c r="EGV168" s="585"/>
      <c r="EGW168" s="585"/>
      <c r="EGX168" s="585"/>
      <c r="EGY168" s="585"/>
      <c r="EGZ168" s="585"/>
      <c r="EHA168" s="585"/>
      <c r="EHB168" s="585"/>
      <c r="EHC168" s="585"/>
      <c r="EHD168" s="585"/>
      <c r="EHE168" s="585"/>
      <c r="EHF168" s="585"/>
      <c r="EHG168" s="585"/>
      <c r="EHH168" s="585"/>
      <c r="EHI168" s="585"/>
      <c r="EHJ168" s="585"/>
      <c r="EHK168" s="585"/>
      <c r="EHL168" s="585"/>
      <c r="EHM168" s="585"/>
      <c r="EHN168" s="585"/>
      <c r="EHO168" s="585"/>
      <c r="EHP168" s="585"/>
      <c r="EHQ168" s="585"/>
      <c r="EHR168" s="585"/>
      <c r="EHS168" s="585"/>
      <c r="EHT168" s="585"/>
      <c r="EHU168" s="585"/>
      <c r="EHV168" s="585"/>
      <c r="EHW168" s="585"/>
      <c r="EHX168" s="585"/>
      <c r="EHY168" s="585"/>
      <c r="EHZ168" s="585"/>
      <c r="EIA168" s="585"/>
      <c r="EIB168" s="585"/>
      <c r="EIC168" s="585"/>
      <c r="EID168" s="585"/>
      <c r="EIE168" s="585"/>
      <c r="EIF168" s="585"/>
      <c r="EIG168" s="585"/>
      <c r="EIH168" s="585"/>
      <c r="EII168" s="585"/>
      <c r="EIJ168" s="585"/>
      <c r="EIK168" s="585"/>
      <c r="EIL168" s="585"/>
      <c r="EIM168" s="585"/>
      <c r="EIN168" s="585"/>
      <c r="EIO168" s="585"/>
      <c r="EIP168" s="585"/>
      <c r="EIQ168" s="585"/>
      <c r="EIR168" s="585"/>
      <c r="EIS168" s="585"/>
      <c r="EIT168" s="585"/>
      <c r="EIU168" s="585"/>
      <c r="EIV168" s="585"/>
      <c r="EIW168" s="585"/>
      <c r="EIX168" s="585"/>
      <c r="EIY168" s="585"/>
      <c r="EIZ168" s="585"/>
      <c r="EJA168" s="585"/>
      <c r="EJB168" s="585"/>
      <c r="EJC168" s="585"/>
      <c r="EJD168" s="585"/>
      <c r="EJE168" s="585"/>
      <c r="EJF168" s="585"/>
      <c r="EJG168" s="585"/>
      <c r="EJH168" s="585"/>
      <c r="EJI168" s="585"/>
      <c r="EJJ168" s="585"/>
      <c r="EJK168" s="585"/>
      <c r="EJL168" s="585"/>
      <c r="EJM168" s="585"/>
      <c r="EJN168" s="585"/>
      <c r="EJO168" s="585"/>
      <c r="EJP168" s="585"/>
      <c r="EJQ168" s="585"/>
      <c r="EJR168" s="585"/>
      <c r="EJS168" s="585"/>
      <c r="EJT168" s="585"/>
      <c r="EJU168" s="585"/>
      <c r="EJV168" s="585"/>
      <c r="EJW168" s="585"/>
      <c r="EJX168" s="585"/>
      <c r="EJY168" s="585"/>
      <c r="EJZ168" s="585"/>
      <c r="EKA168" s="585"/>
      <c r="EKB168" s="585"/>
      <c r="EKC168" s="585"/>
      <c r="EKD168" s="585"/>
      <c r="EKE168" s="585"/>
      <c r="EKF168" s="585"/>
      <c r="EKG168" s="585"/>
      <c r="EKH168" s="585"/>
      <c r="EKI168" s="585"/>
      <c r="EKJ168" s="585"/>
      <c r="EKK168" s="585"/>
      <c r="EKL168" s="585"/>
      <c r="EKM168" s="585"/>
      <c r="EKN168" s="585"/>
      <c r="EKO168" s="585"/>
      <c r="EKP168" s="585"/>
      <c r="EKQ168" s="585"/>
      <c r="EKR168" s="585"/>
      <c r="EKS168" s="585"/>
      <c r="EKT168" s="585"/>
      <c r="EKU168" s="585"/>
      <c r="EKV168" s="585"/>
      <c r="EKW168" s="585"/>
      <c r="EKX168" s="585"/>
      <c r="EKY168" s="585"/>
      <c r="EKZ168" s="585"/>
      <c r="ELA168" s="585"/>
      <c r="ELB168" s="585"/>
      <c r="ELC168" s="585"/>
      <c r="ELD168" s="585"/>
      <c r="ELE168" s="585"/>
      <c r="ELF168" s="585"/>
      <c r="ELG168" s="585"/>
      <c r="ELH168" s="585"/>
      <c r="ELI168" s="585"/>
      <c r="ELJ168" s="585"/>
      <c r="ELK168" s="585"/>
      <c r="ELL168" s="585"/>
      <c r="ELM168" s="585"/>
      <c r="ELN168" s="585"/>
      <c r="ELO168" s="585"/>
      <c r="ELP168" s="585"/>
      <c r="ELQ168" s="585"/>
      <c r="ELR168" s="585"/>
      <c r="ELS168" s="585"/>
      <c r="ELT168" s="585"/>
      <c r="ELU168" s="585"/>
      <c r="ELV168" s="585"/>
      <c r="ELW168" s="585"/>
      <c r="ELX168" s="585"/>
      <c r="ELY168" s="585"/>
      <c r="ELZ168" s="585"/>
      <c r="EMA168" s="585"/>
      <c r="EMB168" s="585"/>
      <c r="EMC168" s="585"/>
      <c r="EMD168" s="585"/>
      <c r="EME168" s="585"/>
      <c r="EMF168" s="585"/>
      <c r="EMG168" s="585"/>
      <c r="EMH168" s="585"/>
      <c r="EMI168" s="585"/>
      <c r="EMJ168" s="585"/>
      <c r="EMK168" s="585"/>
      <c r="EML168" s="585"/>
      <c r="EMM168" s="585"/>
      <c r="EMN168" s="585"/>
      <c r="EMO168" s="585"/>
      <c r="EMP168" s="585"/>
      <c r="EMQ168" s="585"/>
      <c r="EMR168" s="585"/>
      <c r="EMS168" s="585"/>
      <c r="EMT168" s="585"/>
      <c r="EMU168" s="585"/>
      <c r="EMV168" s="585"/>
      <c r="EMW168" s="585"/>
      <c r="EMX168" s="585"/>
      <c r="EMY168" s="585"/>
      <c r="EMZ168" s="585"/>
      <c r="ENA168" s="585"/>
      <c r="ENB168" s="585"/>
      <c r="ENC168" s="585"/>
      <c r="END168" s="585"/>
      <c r="ENE168" s="585"/>
      <c r="ENF168" s="585"/>
      <c r="ENG168" s="585"/>
      <c r="ENH168" s="585"/>
      <c r="ENI168" s="585"/>
      <c r="ENJ168" s="585"/>
      <c r="ENK168" s="585"/>
      <c r="ENL168" s="585"/>
      <c r="ENM168" s="585"/>
      <c r="ENN168" s="585"/>
      <c r="ENO168" s="585"/>
      <c r="ENP168" s="585"/>
      <c r="ENQ168" s="585"/>
      <c r="ENR168" s="585"/>
      <c r="ENS168" s="585"/>
      <c r="ENT168" s="585"/>
      <c r="ENU168" s="585"/>
      <c r="ENV168" s="585"/>
      <c r="ENW168" s="585"/>
      <c r="ENX168" s="585"/>
      <c r="ENY168" s="585"/>
      <c r="ENZ168" s="585"/>
      <c r="EOA168" s="585"/>
      <c r="EOB168" s="585"/>
      <c r="EOC168" s="585"/>
      <c r="EOD168" s="585"/>
      <c r="EOE168" s="585"/>
      <c r="EOF168" s="585"/>
      <c r="EOG168" s="585"/>
      <c r="EOH168" s="585"/>
      <c r="EOI168" s="585"/>
      <c r="EOJ168" s="585"/>
      <c r="EOK168" s="585"/>
      <c r="EOL168" s="585"/>
      <c r="EOM168" s="585"/>
      <c r="EON168" s="585"/>
      <c r="EOO168" s="585"/>
      <c r="EOP168" s="585"/>
      <c r="EOQ168" s="585"/>
      <c r="EOR168" s="585"/>
      <c r="EOS168" s="585"/>
      <c r="EOT168" s="585"/>
      <c r="EOU168" s="585"/>
      <c r="EOV168" s="585"/>
      <c r="EOW168" s="585"/>
      <c r="EOX168" s="585"/>
      <c r="EOY168" s="585"/>
      <c r="EOZ168" s="585"/>
      <c r="EPA168" s="585"/>
      <c r="EPB168" s="585"/>
      <c r="EPC168" s="585"/>
      <c r="EPD168" s="585"/>
      <c r="EPE168" s="585"/>
      <c r="EPF168" s="585"/>
      <c r="EPG168" s="585"/>
      <c r="EPH168" s="585"/>
      <c r="EPI168" s="585"/>
      <c r="EPJ168" s="585"/>
      <c r="EPK168" s="585"/>
      <c r="EPL168" s="585"/>
      <c r="EPM168" s="585"/>
      <c r="EPN168" s="585"/>
      <c r="EPO168" s="585"/>
      <c r="EPP168" s="585"/>
      <c r="EPQ168" s="585"/>
      <c r="EPR168" s="585"/>
      <c r="EPS168" s="585"/>
      <c r="EPT168" s="585"/>
      <c r="EPU168" s="585"/>
      <c r="EPV168" s="585"/>
      <c r="EPW168" s="585"/>
      <c r="EPX168" s="585"/>
      <c r="EPY168" s="585"/>
      <c r="EPZ168" s="585"/>
      <c r="EQA168" s="585"/>
      <c r="EQB168" s="585"/>
      <c r="EQC168" s="585"/>
      <c r="EQD168" s="585"/>
      <c r="EQE168" s="585"/>
      <c r="EQF168" s="585"/>
      <c r="EQG168" s="585"/>
      <c r="EQH168" s="585"/>
      <c r="EQI168" s="585"/>
      <c r="EQJ168" s="585"/>
      <c r="EQK168" s="585"/>
      <c r="EQL168" s="585"/>
      <c r="EQM168" s="585"/>
      <c r="EQN168" s="585"/>
      <c r="EQO168" s="585"/>
      <c r="EQP168" s="585"/>
      <c r="EQQ168" s="585"/>
      <c r="EQR168" s="585"/>
      <c r="EQS168" s="585"/>
      <c r="EQT168" s="585"/>
      <c r="EQU168" s="585"/>
      <c r="EQV168" s="585"/>
      <c r="EQW168" s="585"/>
      <c r="EQX168" s="585"/>
      <c r="EQY168" s="585"/>
      <c r="EQZ168" s="585"/>
      <c r="ERA168" s="585"/>
      <c r="ERB168" s="585"/>
      <c r="ERC168" s="585"/>
      <c r="ERD168" s="585"/>
      <c r="ERE168" s="585"/>
      <c r="ERF168" s="585"/>
      <c r="ERG168" s="585"/>
      <c r="ERH168" s="585"/>
      <c r="ERI168" s="585"/>
      <c r="ERJ168" s="585"/>
      <c r="ERK168" s="585"/>
      <c r="ERL168" s="585"/>
      <c r="ERM168" s="585"/>
      <c r="ERN168" s="585"/>
      <c r="ERO168" s="585"/>
      <c r="ERP168" s="585"/>
      <c r="ERQ168" s="585"/>
      <c r="ERR168" s="585"/>
      <c r="ERS168" s="585"/>
      <c r="ERT168" s="585"/>
      <c r="ERU168" s="585"/>
      <c r="ERV168" s="585"/>
      <c r="ERW168" s="585"/>
      <c r="ERX168" s="585"/>
      <c r="ERY168" s="585"/>
      <c r="ERZ168" s="585"/>
      <c r="ESA168" s="585"/>
      <c r="ESB168" s="585"/>
      <c r="ESC168" s="585"/>
      <c r="ESD168" s="585"/>
      <c r="ESE168" s="585"/>
      <c r="ESF168" s="585"/>
      <c r="ESG168" s="585"/>
      <c r="ESH168" s="585"/>
      <c r="ESI168" s="585"/>
      <c r="ESJ168" s="585"/>
      <c r="ESK168" s="585"/>
      <c r="ESL168" s="585"/>
      <c r="ESM168" s="585"/>
      <c r="ESN168" s="585"/>
      <c r="ESO168" s="585"/>
      <c r="ESP168" s="585"/>
      <c r="ESQ168" s="585"/>
      <c r="ESR168" s="585"/>
      <c r="ESS168" s="585"/>
      <c r="EST168" s="585"/>
      <c r="ESU168" s="585"/>
      <c r="ESV168" s="585"/>
      <c r="ESW168" s="585"/>
      <c r="ESX168" s="585"/>
      <c r="ESY168" s="585"/>
      <c r="ESZ168" s="585"/>
      <c r="ETA168" s="585"/>
      <c r="ETB168" s="585"/>
      <c r="ETC168" s="585"/>
      <c r="ETD168" s="585"/>
      <c r="ETE168" s="585"/>
      <c r="ETF168" s="585"/>
      <c r="ETG168" s="585"/>
      <c r="ETH168" s="585"/>
      <c r="ETI168" s="585"/>
      <c r="ETJ168" s="585"/>
      <c r="ETK168" s="585"/>
      <c r="ETL168" s="585"/>
      <c r="ETM168" s="585"/>
      <c r="ETN168" s="585"/>
      <c r="ETO168" s="585"/>
      <c r="ETP168" s="585"/>
      <c r="ETQ168" s="585"/>
      <c r="ETR168" s="585"/>
      <c r="ETS168" s="585"/>
      <c r="ETT168" s="585"/>
      <c r="ETU168" s="585"/>
      <c r="ETV168" s="585"/>
      <c r="ETW168" s="585"/>
      <c r="ETX168" s="585"/>
      <c r="ETY168" s="585"/>
      <c r="ETZ168" s="585"/>
      <c r="EUA168" s="585"/>
      <c r="EUB168" s="585"/>
      <c r="EUC168" s="585"/>
      <c r="EUD168" s="585"/>
      <c r="EUE168" s="585"/>
      <c r="EUF168" s="585"/>
      <c r="EUG168" s="585"/>
      <c r="EUH168" s="585"/>
      <c r="EUI168" s="585"/>
      <c r="EUJ168" s="585"/>
      <c r="EUK168" s="585"/>
      <c r="EUL168" s="585"/>
      <c r="EUM168" s="585"/>
      <c r="EUN168" s="585"/>
      <c r="EUO168" s="585"/>
      <c r="EUP168" s="585"/>
      <c r="EUQ168" s="585"/>
      <c r="EUR168" s="585"/>
      <c r="EUS168" s="585"/>
      <c r="EUT168" s="585"/>
      <c r="EUU168" s="585"/>
      <c r="EUV168" s="585"/>
      <c r="EUW168" s="585"/>
      <c r="EUX168" s="585"/>
      <c r="EUY168" s="585"/>
      <c r="EUZ168" s="585"/>
      <c r="EVA168" s="585"/>
      <c r="EVB168" s="585"/>
      <c r="EVC168" s="585"/>
      <c r="EVD168" s="585"/>
      <c r="EVE168" s="585"/>
      <c r="EVF168" s="585"/>
      <c r="EVG168" s="585"/>
      <c r="EVH168" s="585"/>
      <c r="EVI168" s="585"/>
      <c r="EVJ168" s="585"/>
      <c r="EVK168" s="585"/>
      <c r="EVL168" s="585"/>
      <c r="EVM168" s="585"/>
      <c r="EVN168" s="585"/>
      <c r="EVO168" s="585"/>
      <c r="EVP168" s="585"/>
      <c r="EVQ168" s="585"/>
      <c r="EVR168" s="585"/>
      <c r="EVS168" s="585"/>
      <c r="EVT168" s="585"/>
      <c r="EVU168" s="585"/>
      <c r="EVV168" s="585"/>
      <c r="EVW168" s="585"/>
      <c r="EVX168" s="585"/>
      <c r="EVY168" s="585"/>
      <c r="EVZ168" s="585"/>
      <c r="EWA168" s="585"/>
      <c r="EWB168" s="585"/>
      <c r="EWC168" s="585"/>
      <c r="EWD168" s="585"/>
      <c r="EWE168" s="585"/>
      <c r="EWF168" s="585"/>
      <c r="EWG168" s="585"/>
      <c r="EWH168" s="585"/>
      <c r="EWI168" s="585"/>
      <c r="EWJ168" s="585"/>
      <c r="EWK168" s="585"/>
      <c r="EWL168" s="585"/>
      <c r="EWM168" s="585"/>
      <c r="EWN168" s="585"/>
      <c r="EWO168" s="585"/>
      <c r="EWP168" s="585"/>
      <c r="EWQ168" s="585"/>
      <c r="EWR168" s="585"/>
      <c r="EWS168" s="585"/>
      <c r="EWT168" s="585"/>
      <c r="EWU168" s="585"/>
      <c r="EWV168" s="585"/>
      <c r="EWW168" s="585"/>
      <c r="EWX168" s="585"/>
      <c r="EWY168" s="585"/>
      <c r="EWZ168" s="585"/>
      <c r="EXA168" s="585"/>
      <c r="EXB168" s="585"/>
      <c r="EXC168" s="585"/>
      <c r="EXD168" s="585"/>
      <c r="EXE168" s="585"/>
      <c r="EXF168" s="585"/>
      <c r="EXG168" s="585"/>
      <c r="EXH168" s="585"/>
      <c r="EXI168" s="585"/>
      <c r="EXJ168" s="585"/>
      <c r="EXK168" s="585"/>
      <c r="EXL168" s="585"/>
      <c r="EXM168" s="585"/>
      <c r="EXN168" s="585"/>
      <c r="EXO168" s="585"/>
      <c r="EXP168" s="585"/>
      <c r="EXQ168" s="585"/>
      <c r="EXR168" s="585"/>
      <c r="EXS168" s="585"/>
      <c r="EXT168" s="585"/>
      <c r="EXU168" s="585"/>
      <c r="EXV168" s="585"/>
      <c r="EXW168" s="585"/>
      <c r="EXX168" s="585"/>
      <c r="EXY168" s="585"/>
      <c r="EXZ168" s="585"/>
      <c r="EYA168" s="585"/>
      <c r="EYB168" s="585"/>
      <c r="EYC168" s="585"/>
      <c r="EYD168" s="585"/>
      <c r="EYE168" s="585"/>
      <c r="EYF168" s="585"/>
      <c r="EYG168" s="585"/>
      <c r="EYH168" s="585"/>
      <c r="EYI168" s="585"/>
      <c r="EYJ168" s="585"/>
      <c r="EYK168" s="585"/>
      <c r="EYL168" s="585"/>
      <c r="EYM168" s="585"/>
      <c r="EYN168" s="585"/>
      <c r="EYO168" s="585"/>
      <c r="EYP168" s="585"/>
      <c r="EYQ168" s="585"/>
      <c r="EYR168" s="585"/>
      <c r="EYS168" s="585"/>
      <c r="EYT168" s="585"/>
      <c r="EYU168" s="585"/>
      <c r="EYV168" s="585"/>
      <c r="EYW168" s="585"/>
      <c r="EYX168" s="585"/>
      <c r="EYY168" s="585"/>
      <c r="EYZ168" s="585"/>
      <c r="EZA168" s="585"/>
      <c r="EZB168" s="585"/>
      <c r="EZC168" s="585"/>
      <c r="EZD168" s="585"/>
      <c r="EZE168" s="585"/>
      <c r="EZF168" s="585"/>
      <c r="EZG168" s="585"/>
      <c r="EZH168" s="585"/>
      <c r="EZI168" s="585"/>
      <c r="EZJ168" s="585"/>
      <c r="EZK168" s="585"/>
      <c r="EZL168" s="585"/>
      <c r="EZM168" s="585"/>
      <c r="EZN168" s="585"/>
      <c r="EZO168" s="585"/>
      <c r="EZP168" s="585"/>
      <c r="EZQ168" s="585"/>
      <c r="EZR168" s="585"/>
      <c r="EZS168" s="585"/>
      <c r="EZT168" s="585"/>
      <c r="EZU168" s="585"/>
      <c r="EZV168" s="585"/>
      <c r="EZW168" s="585"/>
      <c r="EZX168" s="585"/>
      <c r="EZY168" s="585"/>
      <c r="EZZ168" s="585"/>
      <c r="FAA168" s="585"/>
      <c r="FAB168" s="585"/>
      <c r="FAC168" s="585"/>
      <c r="FAD168" s="585"/>
      <c r="FAE168" s="585"/>
      <c r="FAF168" s="585"/>
      <c r="FAG168" s="585"/>
      <c r="FAH168" s="585"/>
      <c r="FAI168" s="585"/>
      <c r="FAJ168" s="585"/>
      <c r="FAK168" s="585"/>
      <c r="FAL168" s="585"/>
      <c r="FAM168" s="585"/>
      <c r="FAN168" s="585"/>
      <c r="FAO168" s="585"/>
      <c r="FAP168" s="585"/>
      <c r="FAQ168" s="585"/>
      <c r="FAR168" s="585"/>
      <c r="FAS168" s="585"/>
      <c r="FAT168" s="585"/>
      <c r="FAU168" s="585"/>
      <c r="FAV168" s="585"/>
      <c r="FAW168" s="585"/>
      <c r="FAX168" s="585"/>
      <c r="FAY168" s="585"/>
      <c r="FAZ168" s="585"/>
      <c r="FBA168" s="585"/>
      <c r="FBB168" s="585"/>
      <c r="FBC168" s="585"/>
      <c r="FBD168" s="585"/>
      <c r="FBE168" s="585"/>
      <c r="FBF168" s="585"/>
      <c r="FBG168" s="585"/>
      <c r="FBH168" s="585"/>
      <c r="FBI168" s="585"/>
      <c r="FBJ168" s="585"/>
      <c r="FBK168" s="585"/>
      <c r="FBL168" s="585"/>
      <c r="FBM168" s="585"/>
      <c r="FBN168" s="585"/>
      <c r="FBO168" s="585"/>
      <c r="FBP168" s="585"/>
      <c r="FBQ168" s="585"/>
      <c r="FBR168" s="585"/>
      <c r="FBS168" s="585"/>
      <c r="FBT168" s="585"/>
      <c r="FBU168" s="585"/>
      <c r="FBV168" s="585"/>
      <c r="FBW168" s="585"/>
      <c r="FBX168" s="585"/>
      <c r="FBY168" s="585"/>
      <c r="FBZ168" s="585"/>
      <c r="FCA168" s="585"/>
      <c r="FCB168" s="585"/>
      <c r="FCC168" s="585"/>
      <c r="FCD168" s="585"/>
      <c r="FCE168" s="585"/>
      <c r="FCF168" s="585"/>
      <c r="FCG168" s="585"/>
      <c r="FCH168" s="585"/>
      <c r="FCI168" s="585"/>
      <c r="FCJ168" s="585"/>
      <c r="FCK168" s="585"/>
      <c r="FCL168" s="585"/>
      <c r="FCM168" s="585"/>
      <c r="FCN168" s="585"/>
      <c r="FCO168" s="585"/>
      <c r="FCP168" s="585"/>
      <c r="FCQ168" s="585"/>
      <c r="FCR168" s="585"/>
      <c r="FCS168" s="585"/>
      <c r="FCT168" s="585"/>
      <c r="FCU168" s="585"/>
      <c r="FCV168" s="585"/>
      <c r="FCW168" s="585"/>
      <c r="FCX168" s="585"/>
      <c r="FCY168" s="585"/>
      <c r="FCZ168" s="585"/>
      <c r="FDA168" s="585"/>
      <c r="FDB168" s="585"/>
      <c r="FDC168" s="585"/>
      <c r="FDD168" s="585"/>
      <c r="FDE168" s="585"/>
      <c r="FDF168" s="585"/>
      <c r="FDG168" s="585"/>
      <c r="FDH168" s="585"/>
      <c r="FDI168" s="585"/>
      <c r="FDJ168" s="585"/>
      <c r="FDK168" s="585"/>
      <c r="FDL168" s="585"/>
      <c r="FDM168" s="585"/>
      <c r="FDN168" s="585"/>
      <c r="FDO168" s="585"/>
      <c r="FDP168" s="585"/>
      <c r="FDQ168" s="585"/>
      <c r="FDR168" s="585"/>
      <c r="FDS168" s="585"/>
      <c r="FDT168" s="585"/>
      <c r="FDU168" s="585"/>
      <c r="FDV168" s="585"/>
      <c r="FDW168" s="585"/>
      <c r="FDX168" s="585"/>
      <c r="FDY168" s="585"/>
      <c r="FDZ168" s="585"/>
      <c r="FEA168" s="585"/>
      <c r="FEB168" s="585"/>
      <c r="FEC168" s="585"/>
      <c r="FED168" s="585"/>
      <c r="FEE168" s="585"/>
      <c r="FEF168" s="585"/>
      <c r="FEG168" s="585"/>
      <c r="FEH168" s="585"/>
      <c r="FEI168" s="585"/>
      <c r="FEJ168" s="585"/>
      <c r="FEK168" s="585"/>
      <c r="FEL168" s="585"/>
      <c r="FEM168" s="585"/>
      <c r="FEN168" s="585"/>
      <c r="FEO168" s="585"/>
      <c r="FEP168" s="585"/>
      <c r="FEQ168" s="585"/>
      <c r="FER168" s="585"/>
      <c r="FES168" s="585"/>
      <c r="FET168" s="585"/>
      <c r="FEU168" s="585"/>
      <c r="FEV168" s="585"/>
      <c r="FEW168" s="585"/>
      <c r="FEX168" s="585"/>
      <c r="FEY168" s="585"/>
      <c r="FEZ168" s="585"/>
      <c r="FFA168" s="585"/>
      <c r="FFB168" s="585"/>
      <c r="FFC168" s="585"/>
      <c r="FFD168" s="585"/>
      <c r="FFE168" s="585"/>
      <c r="FFF168" s="585"/>
      <c r="FFG168" s="585"/>
      <c r="FFH168" s="585"/>
      <c r="FFI168" s="585"/>
      <c r="FFJ168" s="585"/>
      <c r="FFK168" s="585"/>
      <c r="FFL168" s="585"/>
      <c r="FFM168" s="585"/>
      <c r="FFN168" s="585"/>
      <c r="FFO168" s="585"/>
      <c r="FFP168" s="585"/>
      <c r="FFQ168" s="585"/>
      <c r="FFR168" s="585"/>
      <c r="FFS168" s="585"/>
      <c r="FFT168" s="585"/>
      <c r="FFU168" s="585"/>
      <c r="FFV168" s="585"/>
      <c r="FFW168" s="585"/>
      <c r="FFX168" s="585"/>
      <c r="FFY168" s="585"/>
      <c r="FFZ168" s="585"/>
      <c r="FGA168" s="585"/>
      <c r="FGB168" s="585"/>
      <c r="FGC168" s="585"/>
      <c r="FGD168" s="585"/>
      <c r="FGE168" s="585"/>
      <c r="FGF168" s="585"/>
      <c r="FGG168" s="585"/>
      <c r="FGH168" s="585"/>
      <c r="FGI168" s="585"/>
      <c r="FGJ168" s="585"/>
      <c r="FGK168" s="585"/>
      <c r="FGL168" s="585"/>
      <c r="FGM168" s="585"/>
      <c r="FGN168" s="585"/>
      <c r="FGO168" s="585"/>
      <c r="FGP168" s="585"/>
      <c r="FGQ168" s="585"/>
      <c r="FGR168" s="585"/>
      <c r="FGS168" s="585"/>
      <c r="FGT168" s="585"/>
      <c r="FGU168" s="585"/>
      <c r="FGV168" s="585"/>
      <c r="FGW168" s="585"/>
      <c r="FGX168" s="585"/>
      <c r="FGY168" s="585"/>
      <c r="FGZ168" s="585"/>
      <c r="FHA168" s="585"/>
      <c r="FHB168" s="585"/>
      <c r="FHC168" s="585"/>
      <c r="FHD168" s="585"/>
      <c r="FHE168" s="585"/>
      <c r="FHF168" s="585"/>
      <c r="FHG168" s="585"/>
      <c r="FHH168" s="585"/>
      <c r="FHI168" s="585"/>
      <c r="FHJ168" s="585"/>
      <c r="FHK168" s="585"/>
      <c r="FHL168" s="585"/>
      <c r="FHM168" s="585"/>
      <c r="FHN168" s="585"/>
      <c r="FHO168" s="585"/>
      <c r="FHP168" s="585"/>
      <c r="FHQ168" s="585"/>
      <c r="FHR168" s="585"/>
      <c r="FHS168" s="585"/>
      <c r="FHT168" s="585"/>
      <c r="FHU168" s="585"/>
      <c r="FHV168" s="585"/>
      <c r="FHW168" s="585"/>
      <c r="FHX168" s="585"/>
      <c r="FHY168" s="585"/>
      <c r="FHZ168" s="585"/>
      <c r="FIA168" s="585"/>
      <c r="FIB168" s="585"/>
      <c r="FIC168" s="585"/>
      <c r="FID168" s="585"/>
      <c r="FIE168" s="585"/>
      <c r="FIF168" s="585"/>
      <c r="FIG168" s="585"/>
      <c r="FIH168" s="585"/>
      <c r="FII168" s="585"/>
      <c r="FIJ168" s="585"/>
      <c r="FIK168" s="585"/>
      <c r="FIL168" s="585"/>
      <c r="FIM168" s="585"/>
      <c r="FIN168" s="585"/>
      <c r="FIO168" s="585"/>
      <c r="FIP168" s="585"/>
      <c r="FIQ168" s="585"/>
      <c r="FIR168" s="585"/>
      <c r="FIS168" s="585"/>
      <c r="FIT168" s="585"/>
      <c r="FIU168" s="585"/>
      <c r="FIV168" s="585"/>
      <c r="FIW168" s="585"/>
      <c r="FIX168" s="585"/>
      <c r="FIY168" s="585"/>
      <c r="FIZ168" s="585"/>
      <c r="FJA168" s="585"/>
      <c r="FJB168" s="585"/>
      <c r="FJC168" s="585"/>
      <c r="FJD168" s="585"/>
      <c r="FJE168" s="585"/>
      <c r="FJF168" s="585"/>
      <c r="FJG168" s="585"/>
      <c r="FJH168" s="585"/>
      <c r="FJI168" s="585"/>
      <c r="FJJ168" s="585"/>
      <c r="FJK168" s="585"/>
      <c r="FJL168" s="585"/>
      <c r="FJM168" s="585"/>
      <c r="FJN168" s="585"/>
      <c r="FJO168" s="585"/>
      <c r="FJP168" s="585"/>
      <c r="FJQ168" s="585"/>
      <c r="FJR168" s="585"/>
      <c r="FJS168" s="585"/>
      <c r="FJT168" s="585"/>
      <c r="FJU168" s="585"/>
      <c r="FJV168" s="585"/>
      <c r="FJW168" s="585"/>
      <c r="FJX168" s="585"/>
      <c r="FJY168" s="585"/>
      <c r="FJZ168" s="585"/>
      <c r="FKA168" s="585"/>
      <c r="FKB168" s="585"/>
      <c r="FKC168" s="585"/>
      <c r="FKD168" s="585"/>
      <c r="FKE168" s="585"/>
      <c r="FKF168" s="585"/>
      <c r="FKG168" s="585"/>
      <c r="FKH168" s="585"/>
      <c r="FKI168" s="585"/>
      <c r="FKJ168" s="585"/>
      <c r="FKK168" s="585"/>
      <c r="FKL168" s="585"/>
      <c r="FKM168" s="585"/>
      <c r="FKN168" s="585"/>
      <c r="FKO168" s="585"/>
      <c r="FKP168" s="585"/>
      <c r="FKQ168" s="585"/>
      <c r="FKR168" s="585"/>
      <c r="FKS168" s="585"/>
      <c r="FKT168" s="585"/>
      <c r="FKU168" s="585"/>
      <c r="FKV168" s="585"/>
      <c r="FKW168" s="585"/>
      <c r="FKX168" s="585"/>
      <c r="FKY168" s="585"/>
      <c r="FKZ168" s="585"/>
      <c r="FLA168" s="585"/>
      <c r="FLB168" s="585"/>
      <c r="FLC168" s="585"/>
      <c r="FLD168" s="585"/>
      <c r="FLE168" s="585"/>
      <c r="FLF168" s="585"/>
      <c r="FLG168" s="585"/>
      <c r="FLH168" s="585"/>
      <c r="FLI168" s="585"/>
      <c r="FLJ168" s="585"/>
      <c r="FLK168" s="585"/>
      <c r="FLL168" s="585"/>
      <c r="FLM168" s="585"/>
      <c r="FLN168" s="585"/>
      <c r="FLO168" s="585"/>
      <c r="FLP168" s="585"/>
      <c r="FLQ168" s="585"/>
      <c r="FLR168" s="585"/>
      <c r="FLS168" s="585"/>
      <c r="FLT168" s="585"/>
      <c r="FLU168" s="585"/>
      <c r="FLV168" s="585"/>
      <c r="FLW168" s="585"/>
      <c r="FLX168" s="585"/>
      <c r="FLY168" s="585"/>
      <c r="FLZ168" s="585"/>
      <c r="FMA168" s="585"/>
      <c r="FMB168" s="585"/>
      <c r="FMC168" s="585"/>
      <c r="FMD168" s="585"/>
      <c r="FME168" s="585"/>
      <c r="FMF168" s="585"/>
      <c r="FMG168" s="585"/>
      <c r="FMH168" s="585"/>
      <c r="FMI168" s="585"/>
      <c r="FMJ168" s="585"/>
      <c r="FMK168" s="585"/>
      <c r="FML168" s="585"/>
      <c r="FMM168" s="585"/>
      <c r="FMN168" s="585"/>
      <c r="FMO168" s="585"/>
      <c r="FMP168" s="585"/>
      <c r="FMQ168" s="585"/>
      <c r="FMR168" s="585"/>
      <c r="FMS168" s="585"/>
      <c r="FMT168" s="585"/>
      <c r="FMU168" s="585"/>
      <c r="FMV168" s="585"/>
      <c r="FMW168" s="585"/>
      <c r="FMX168" s="585"/>
      <c r="FMY168" s="585"/>
      <c r="FMZ168" s="585"/>
      <c r="FNA168" s="585"/>
      <c r="FNB168" s="585"/>
      <c r="FNC168" s="585"/>
      <c r="FND168" s="585"/>
      <c r="FNE168" s="585"/>
      <c r="FNF168" s="585"/>
      <c r="FNG168" s="585"/>
      <c r="FNH168" s="585"/>
      <c r="FNI168" s="585"/>
      <c r="FNJ168" s="585"/>
      <c r="FNK168" s="585"/>
      <c r="FNL168" s="585"/>
      <c r="FNM168" s="585"/>
      <c r="FNN168" s="585"/>
      <c r="FNO168" s="585"/>
      <c r="FNP168" s="585"/>
      <c r="FNQ168" s="585"/>
      <c r="FNR168" s="585"/>
      <c r="FNS168" s="585"/>
      <c r="FNT168" s="585"/>
      <c r="FNU168" s="585"/>
      <c r="FNV168" s="585"/>
      <c r="FNW168" s="585"/>
      <c r="FNX168" s="585"/>
      <c r="FNY168" s="585"/>
      <c r="FNZ168" s="585"/>
      <c r="FOA168" s="585"/>
      <c r="FOB168" s="585"/>
      <c r="FOC168" s="585"/>
      <c r="FOD168" s="585"/>
      <c r="FOE168" s="585"/>
      <c r="FOF168" s="585"/>
      <c r="FOG168" s="585"/>
      <c r="FOH168" s="585"/>
      <c r="FOI168" s="585"/>
      <c r="FOJ168" s="585"/>
      <c r="FOK168" s="585"/>
      <c r="FOL168" s="585"/>
      <c r="FOM168" s="585"/>
      <c r="FON168" s="585"/>
      <c r="FOO168" s="585"/>
      <c r="FOP168" s="585"/>
      <c r="FOQ168" s="585"/>
      <c r="FOR168" s="585"/>
      <c r="FOS168" s="585"/>
      <c r="FOT168" s="585"/>
      <c r="FOU168" s="585"/>
      <c r="FOV168" s="585"/>
      <c r="FOW168" s="585"/>
      <c r="FOX168" s="585"/>
      <c r="FOY168" s="585"/>
      <c r="FOZ168" s="585"/>
      <c r="FPA168" s="585"/>
      <c r="FPB168" s="585"/>
      <c r="FPC168" s="585"/>
      <c r="FPD168" s="585"/>
      <c r="FPE168" s="585"/>
      <c r="FPF168" s="585"/>
      <c r="FPG168" s="585"/>
      <c r="FPH168" s="585"/>
      <c r="FPI168" s="585"/>
      <c r="FPJ168" s="585"/>
      <c r="FPK168" s="585"/>
      <c r="FPL168" s="585"/>
      <c r="FPM168" s="585"/>
      <c r="FPN168" s="585"/>
      <c r="FPO168" s="585"/>
      <c r="FPP168" s="585"/>
      <c r="FPQ168" s="585"/>
      <c r="FPR168" s="585"/>
      <c r="FPS168" s="585"/>
      <c r="FPT168" s="585"/>
      <c r="FPU168" s="585"/>
      <c r="FPV168" s="585"/>
      <c r="FPW168" s="585"/>
      <c r="FPX168" s="585"/>
      <c r="FPY168" s="585"/>
      <c r="FPZ168" s="585"/>
      <c r="FQA168" s="585"/>
      <c r="FQB168" s="585"/>
      <c r="FQC168" s="585"/>
      <c r="FQD168" s="585"/>
      <c r="FQE168" s="585"/>
      <c r="FQF168" s="585"/>
      <c r="FQG168" s="585"/>
      <c r="FQH168" s="585"/>
      <c r="FQI168" s="585"/>
      <c r="FQJ168" s="585"/>
      <c r="FQK168" s="585"/>
      <c r="FQL168" s="585"/>
      <c r="FQM168" s="585"/>
      <c r="FQN168" s="585"/>
      <c r="FQO168" s="585"/>
      <c r="FQP168" s="585"/>
      <c r="FQQ168" s="585"/>
      <c r="FQR168" s="585"/>
      <c r="FQS168" s="585"/>
      <c r="FQT168" s="585"/>
      <c r="FQU168" s="585"/>
      <c r="FQV168" s="585"/>
      <c r="FQW168" s="585"/>
      <c r="FQX168" s="585"/>
      <c r="FQY168" s="585"/>
      <c r="FQZ168" s="585"/>
      <c r="FRA168" s="585"/>
      <c r="FRB168" s="585"/>
      <c r="FRC168" s="585"/>
      <c r="FRD168" s="585"/>
      <c r="FRE168" s="585"/>
      <c r="FRF168" s="585"/>
      <c r="FRG168" s="585"/>
      <c r="FRH168" s="585"/>
      <c r="FRI168" s="585"/>
      <c r="FRJ168" s="585"/>
      <c r="FRK168" s="585"/>
      <c r="FRL168" s="585"/>
      <c r="FRM168" s="585"/>
      <c r="FRN168" s="585"/>
      <c r="FRO168" s="585"/>
      <c r="FRP168" s="585"/>
      <c r="FRQ168" s="585"/>
      <c r="FRR168" s="585"/>
      <c r="FRS168" s="585"/>
      <c r="FRT168" s="585"/>
      <c r="FRU168" s="585"/>
      <c r="FRV168" s="585"/>
      <c r="FRW168" s="585"/>
      <c r="FRX168" s="585"/>
      <c r="FRY168" s="585"/>
      <c r="FRZ168" s="585"/>
      <c r="FSA168" s="585"/>
      <c r="FSB168" s="585"/>
      <c r="FSC168" s="585"/>
      <c r="FSD168" s="585"/>
      <c r="FSE168" s="585"/>
      <c r="FSF168" s="585"/>
      <c r="FSG168" s="585"/>
      <c r="FSH168" s="585"/>
      <c r="FSI168" s="585"/>
      <c r="FSJ168" s="585"/>
      <c r="FSK168" s="585"/>
      <c r="FSL168" s="585"/>
      <c r="FSM168" s="585"/>
      <c r="FSN168" s="585"/>
      <c r="FSO168" s="585"/>
      <c r="FSP168" s="585"/>
      <c r="FSQ168" s="585"/>
      <c r="FSR168" s="585"/>
      <c r="FSS168" s="585"/>
      <c r="FST168" s="585"/>
      <c r="FSU168" s="585"/>
      <c r="FSV168" s="585"/>
      <c r="FSW168" s="585"/>
      <c r="FSX168" s="585"/>
      <c r="FSY168" s="585"/>
      <c r="FSZ168" s="585"/>
      <c r="FTA168" s="585"/>
      <c r="FTB168" s="585"/>
      <c r="FTC168" s="585"/>
      <c r="FTD168" s="585"/>
      <c r="FTE168" s="585"/>
      <c r="FTF168" s="585"/>
      <c r="FTG168" s="585"/>
      <c r="FTH168" s="585"/>
      <c r="FTI168" s="585"/>
      <c r="FTJ168" s="585"/>
      <c r="FTK168" s="585"/>
      <c r="FTL168" s="585"/>
      <c r="FTM168" s="585"/>
      <c r="FTN168" s="585"/>
      <c r="FTO168" s="585"/>
      <c r="FTP168" s="585"/>
      <c r="FTQ168" s="585"/>
      <c r="FTR168" s="585"/>
      <c r="FTS168" s="585"/>
      <c r="FTT168" s="585"/>
      <c r="FTU168" s="585"/>
      <c r="FTV168" s="585"/>
      <c r="FTW168" s="585"/>
      <c r="FTX168" s="585"/>
      <c r="FTY168" s="585"/>
      <c r="FTZ168" s="585"/>
      <c r="FUA168" s="585"/>
      <c r="FUB168" s="585"/>
      <c r="FUC168" s="585"/>
      <c r="FUD168" s="585"/>
      <c r="FUE168" s="585"/>
      <c r="FUF168" s="585"/>
      <c r="FUG168" s="585"/>
      <c r="FUH168" s="585"/>
      <c r="FUI168" s="585"/>
      <c r="FUJ168" s="585"/>
      <c r="FUK168" s="585"/>
      <c r="FUL168" s="585"/>
      <c r="FUM168" s="585"/>
      <c r="FUN168" s="585"/>
      <c r="FUO168" s="585"/>
      <c r="FUP168" s="585"/>
      <c r="FUQ168" s="585"/>
      <c r="FUR168" s="585"/>
      <c r="FUS168" s="585"/>
      <c r="FUT168" s="585"/>
      <c r="FUU168" s="585"/>
      <c r="FUV168" s="585"/>
      <c r="FUW168" s="585"/>
      <c r="FUX168" s="585"/>
      <c r="FUY168" s="585"/>
      <c r="FUZ168" s="585"/>
      <c r="FVA168" s="585"/>
      <c r="FVB168" s="585"/>
      <c r="FVC168" s="585"/>
      <c r="FVD168" s="585"/>
      <c r="FVE168" s="585"/>
      <c r="FVF168" s="585"/>
      <c r="FVG168" s="585"/>
      <c r="FVH168" s="585"/>
      <c r="FVI168" s="585"/>
      <c r="FVJ168" s="585"/>
      <c r="FVK168" s="585"/>
      <c r="FVL168" s="585"/>
      <c r="FVM168" s="585"/>
      <c r="FVN168" s="585"/>
      <c r="FVO168" s="585"/>
      <c r="FVP168" s="585"/>
      <c r="FVQ168" s="585"/>
      <c r="FVR168" s="585"/>
      <c r="FVS168" s="585"/>
      <c r="FVT168" s="585"/>
      <c r="FVU168" s="585"/>
      <c r="FVV168" s="585"/>
      <c r="FVW168" s="585"/>
      <c r="FVX168" s="585"/>
      <c r="FVY168" s="585"/>
      <c r="FVZ168" s="585"/>
      <c r="FWA168" s="585"/>
      <c r="FWB168" s="585"/>
      <c r="FWC168" s="585"/>
      <c r="FWD168" s="585"/>
      <c r="FWE168" s="585"/>
      <c r="FWF168" s="585"/>
      <c r="FWG168" s="585"/>
      <c r="FWH168" s="585"/>
      <c r="FWI168" s="585"/>
      <c r="FWJ168" s="585"/>
      <c r="FWK168" s="585"/>
      <c r="FWL168" s="585"/>
      <c r="FWM168" s="585"/>
      <c r="FWN168" s="585"/>
      <c r="FWO168" s="585"/>
      <c r="FWP168" s="585"/>
      <c r="FWQ168" s="585"/>
      <c r="FWR168" s="585"/>
      <c r="FWS168" s="585"/>
      <c r="FWT168" s="585"/>
      <c r="FWU168" s="585"/>
      <c r="FWV168" s="585"/>
      <c r="FWW168" s="585"/>
      <c r="FWX168" s="585"/>
      <c r="FWY168" s="585"/>
      <c r="FWZ168" s="585"/>
      <c r="FXA168" s="585"/>
      <c r="FXB168" s="585"/>
      <c r="FXC168" s="585"/>
      <c r="FXD168" s="585"/>
      <c r="FXE168" s="585"/>
      <c r="FXF168" s="585"/>
      <c r="FXG168" s="585"/>
      <c r="FXH168" s="585"/>
      <c r="FXI168" s="585"/>
      <c r="FXJ168" s="585"/>
      <c r="FXK168" s="585"/>
      <c r="FXL168" s="585"/>
      <c r="FXM168" s="585"/>
      <c r="FXN168" s="585"/>
      <c r="FXO168" s="585"/>
      <c r="FXP168" s="585"/>
      <c r="FXQ168" s="585"/>
      <c r="FXR168" s="585"/>
      <c r="FXS168" s="585"/>
      <c r="FXT168" s="585"/>
      <c r="FXU168" s="585"/>
      <c r="FXV168" s="585"/>
      <c r="FXW168" s="585"/>
      <c r="FXX168" s="585"/>
      <c r="FXY168" s="585"/>
      <c r="FXZ168" s="585"/>
      <c r="FYA168" s="585"/>
      <c r="FYB168" s="585"/>
      <c r="FYC168" s="585"/>
      <c r="FYD168" s="585"/>
      <c r="FYE168" s="585"/>
      <c r="FYF168" s="585"/>
      <c r="FYG168" s="585"/>
      <c r="FYH168" s="585"/>
      <c r="FYI168" s="585"/>
      <c r="FYJ168" s="585"/>
      <c r="FYK168" s="585"/>
      <c r="FYL168" s="585"/>
      <c r="FYM168" s="585"/>
      <c r="FYN168" s="585"/>
      <c r="FYO168" s="585"/>
      <c r="FYP168" s="585"/>
      <c r="FYQ168" s="585"/>
      <c r="FYR168" s="585"/>
      <c r="FYS168" s="585"/>
      <c r="FYT168" s="585"/>
      <c r="FYU168" s="585"/>
      <c r="FYV168" s="585"/>
      <c r="FYW168" s="585"/>
      <c r="FYX168" s="585"/>
      <c r="FYY168" s="585"/>
      <c r="FYZ168" s="585"/>
      <c r="FZA168" s="585"/>
      <c r="FZB168" s="585"/>
      <c r="FZC168" s="585"/>
      <c r="FZD168" s="585"/>
      <c r="FZE168" s="585"/>
      <c r="FZF168" s="585"/>
      <c r="FZG168" s="585"/>
      <c r="FZH168" s="585"/>
      <c r="FZI168" s="585"/>
      <c r="FZJ168" s="585"/>
      <c r="FZK168" s="585"/>
      <c r="FZL168" s="585"/>
      <c r="FZM168" s="585"/>
      <c r="FZN168" s="585"/>
      <c r="FZO168" s="585"/>
      <c r="FZP168" s="585"/>
      <c r="FZQ168" s="585"/>
      <c r="FZR168" s="585"/>
      <c r="FZS168" s="585"/>
      <c r="FZT168" s="585"/>
      <c r="FZU168" s="585"/>
      <c r="FZV168" s="585"/>
      <c r="FZW168" s="585"/>
      <c r="FZX168" s="585"/>
      <c r="FZY168" s="585"/>
      <c r="FZZ168" s="585"/>
      <c r="GAA168" s="585"/>
      <c r="GAB168" s="585"/>
      <c r="GAC168" s="585"/>
      <c r="GAD168" s="585"/>
      <c r="GAE168" s="585"/>
      <c r="GAF168" s="585"/>
      <c r="GAG168" s="585"/>
      <c r="GAH168" s="585"/>
      <c r="GAI168" s="585"/>
      <c r="GAJ168" s="585"/>
      <c r="GAK168" s="585"/>
      <c r="GAL168" s="585"/>
      <c r="GAM168" s="585"/>
      <c r="GAN168" s="585"/>
      <c r="GAO168" s="585"/>
      <c r="GAP168" s="585"/>
      <c r="GAQ168" s="585"/>
      <c r="GAR168" s="585"/>
      <c r="GAS168" s="585"/>
      <c r="GAT168" s="585"/>
      <c r="GAU168" s="585"/>
      <c r="GAV168" s="585"/>
      <c r="GAW168" s="585"/>
      <c r="GAX168" s="585"/>
      <c r="GAY168" s="585"/>
      <c r="GAZ168" s="585"/>
      <c r="GBA168" s="585"/>
      <c r="GBB168" s="585"/>
      <c r="GBC168" s="585"/>
      <c r="GBD168" s="585"/>
      <c r="GBE168" s="585"/>
      <c r="GBF168" s="585"/>
      <c r="GBG168" s="585"/>
      <c r="GBH168" s="585"/>
      <c r="GBI168" s="585"/>
      <c r="GBJ168" s="585"/>
      <c r="GBK168" s="585"/>
      <c r="GBL168" s="585"/>
      <c r="GBM168" s="585"/>
      <c r="GBN168" s="585"/>
      <c r="GBO168" s="585"/>
      <c r="GBP168" s="585"/>
      <c r="GBQ168" s="585"/>
      <c r="GBR168" s="585"/>
      <c r="GBS168" s="585"/>
      <c r="GBT168" s="585"/>
      <c r="GBU168" s="585"/>
      <c r="GBV168" s="585"/>
      <c r="GBW168" s="585"/>
      <c r="GBX168" s="585"/>
      <c r="GBY168" s="585"/>
      <c r="GBZ168" s="585"/>
      <c r="GCA168" s="585"/>
      <c r="GCB168" s="585"/>
      <c r="GCC168" s="585"/>
      <c r="GCD168" s="585"/>
      <c r="GCE168" s="585"/>
      <c r="GCF168" s="585"/>
      <c r="GCG168" s="585"/>
      <c r="GCH168" s="585"/>
      <c r="GCI168" s="585"/>
      <c r="GCJ168" s="585"/>
      <c r="GCK168" s="585"/>
      <c r="GCL168" s="585"/>
      <c r="GCM168" s="585"/>
      <c r="GCN168" s="585"/>
      <c r="GCO168" s="585"/>
      <c r="GCP168" s="585"/>
      <c r="GCQ168" s="585"/>
      <c r="GCR168" s="585"/>
      <c r="GCS168" s="585"/>
      <c r="GCT168" s="585"/>
      <c r="GCU168" s="585"/>
      <c r="GCV168" s="585"/>
      <c r="GCW168" s="585"/>
      <c r="GCX168" s="585"/>
      <c r="GCY168" s="585"/>
      <c r="GCZ168" s="585"/>
      <c r="GDA168" s="585"/>
      <c r="GDB168" s="585"/>
      <c r="GDC168" s="585"/>
      <c r="GDD168" s="585"/>
      <c r="GDE168" s="585"/>
      <c r="GDF168" s="585"/>
      <c r="GDG168" s="585"/>
      <c r="GDH168" s="585"/>
      <c r="GDI168" s="585"/>
      <c r="GDJ168" s="585"/>
      <c r="GDK168" s="585"/>
      <c r="GDL168" s="585"/>
      <c r="GDM168" s="585"/>
      <c r="GDN168" s="585"/>
      <c r="GDO168" s="585"/>
      <c r="GDP168" s="585"/>
      <c r="GDQ168" s="585"/>
      <c r="GDR168" s="585"/>
      <c r="GDS168" s="585"/>
      <c r="GDT168" s="585"/>
      <c r="GDU168" s="585"/>
      <c r="GDV168" s="585"/>
      <c r="GDW168" s="585"/>
      <c r="GDX168" s="585"/>
      <c r="GDY168" s="585"/>
      <c r="GDZ168" s="585"/>
      <c r="GEA168" s="585"/>
      <c r="GEB168" s="585"/>
      <c r="GEC168" s="585"/>
      <c r="GED168" s="585"/>
      <c r="GEE168" s="585"/>
      <c r="GEF168" s="585"/>
      <c r="GEG168" s="585"/>
      <c r="GEH168" s="585"/>
      <c r="GEI168" s="585"/>
      <c r="GEJ168" s="585"/>
      <c r="GEK168" s="585"/>
      <c r="GEL168" s="585"/>
      <c r="GEM168" s="585"/>
      <c r="GEN168" s="585"/>
      <c r="GEO168" s="585"/>
      <c r="GEP168" s="585"/>
      <c r="GEQ168" s="585"/>
      <c r="GER168" s="585"/>
      <c r="GES168" s="585"/>
      <c r="GET168" s="585"/>
      <c r="GEU168" s="585"/>
      <c r="GEV168" s="585"/>
      <c r="GEW168" s="585"/>
      <c r="GEX168" s="585"/>
      <c r="GEY168" s="585"/>
      <c r="GEZ168" s="585"/>
      <c r="GFA168" s="585"/>
      <c r="GFB168" s="585"/>
      <c r="GFC168" s="585"/>
      <c r="GFD168" s="585"/>
      <c r="GFE168" s="585"/>
      <c r="GFF168" s="585"/>
      <c r="GFG168" s="585"/>
      <c r="GFH168" s="585"/>
      <c r="GFI168" s="585"/>
      <c r="GFJ168" s="585"/>
      <c r="GFK168" s="585"/>
      <c r="GFL168" s="585"/>
      <c r="GFM168" s="585"/>
      <c r="GFN168" s="585"/>
      <c r="GFO168" s="585"/>
      <c r="GFP168" s="585"/>
      <c r="GFQ168" s="585"/>
      <c r="GFR168" s="585"/>
      <c r="GFS168" s="585"/>
      <c r="GFT168" s="585"/>
      <c r="GFU168" s="585"/>
      <c r="GFV168" s="585"/>
      <c r="GFW168" s="585"/>
      <c r="GFX168" s="585"/>
      <c r="GFY168" s="585"/>
      <c r="GFZ168" s="585"/>
      <c r="GGA168" s="585"/>
      <c r="GGB168" s="585"/>
      <c r="GGC168" s="585"/>
      <c r="GGD168" s="585"/>
      <c r="GGE168" s="585"/>
      <c r="GGF168" s="585"/>
      <c r="GGG168" s="585"/>
      <c r="GGH168" s="585"/>
      <c r="GGI168" s="585"/>
      <c r="GGJ168" s="585"/>
      <c r="GGK168" s="585"/>
      <c r="GGL168" s="585"/>
      <c r="GGM168" s="585"/>
      <c r="GGN168" s="585"/>
      <c r="GGO168" s="585"/>
      <c r="GGP168" s="585"/>
      <c r="GGQ168" s="585"/>
      <c r="GGR168" s="585"/>
      <c r="GGS168" s="585"/>
      <c r="GGT168" s="585"/>
      <c r="GGU168" s="585"/>
      <c r="GGV168" s="585"/>
      <c r="GGW168" s="585"/>
      <c r="GGX168" s="585"/>
      <c r="GGY168" s="585"/>
      <c r="GGZ168" s="585"/>
      <c r="GHA168" s="585"/>
      <c r="GHB168" s="585"/>
      <c r="GHC168" s="585"/>
      <c r="GHD168" s="585"/>
      <c r="GHE168" s="585"/>
      <c r="GHF168" s="585"/>
      <c r="GHG168" s="585"/>
      <c r="GHH168" s="585"/>
      <c r="GHI168" s="585"/>
      <c r="GHJ168" s="585"/>
      <c r="GHK168" s="585"/>
      <c r="GHL168" s="585"/>
      <c r="GHM168" s="585"/>
      <c r="GHN168" s="585"/>
      <c r="GHO168" s="585"/>
      <c r="GHP168" s="585"/>
      <c r="GHQ168" s="585"/>
      <c r="GHR168" s="585"/>
      <c r="GHS168" s="585"/>
      <c r="GHT168" s="585"/>
      <c r="GHU168" s="585"/>
      <c r="GHV168" s="585"/>
      <c r="GHW168" s="585"/>
      <c r="GHX168" s="585"/>
      <c r="GHY168" s="585"/>
      <c r="GHZ168" s="585"/>
      <c r="GIA168" s="585"/>
      <c r="GIB168" s="585"/>
      <c r="GIC168" s="585"/>
      <c r="GID168" s="585"/>
      <c r="GIE168" s="585"/>
      <c r="GIF168" s="585"/>
      <c r="GIG168" s="585"/>
      <c r="GIH168" s="585"/>
      <c r="GII168" s="585"/>
      <c r="GIJ168" s="585"/>
      <c r="GIK168" s="585"/>
      <c r="GIL168" s="585"/>
      <c r="GIM168" s="585"/>
      <c r="GIN168" s="585"/>
      <c r="GIO168" s="585"/>
      <c r="GIP168" s="585"/>
      <c r="GIQ168" s="585"/>
      <c r="GIR168" s="585"/>
      <c r="GIS168" s="585"/>
      <c r="GIT168" s="585"/>
      <c r="GIU168" s="585"/>
      <c r="GIV168" s="585"/>
      <c r="GIW168" s="585"/>
      <c r="GIX168" s="585"/>
      <c r="GIY168" s="585"/>
      <c r="GIZ168" s="585"/>
      <c r="GJA168" s="585"/>
      <c r="GJB168" s="585"/>
      <c r="GJC168" s="585"/>
      <c r="GJD168" s="585"/>
      <c r="GJE168" s="585"/>
      <c r="GJF168" s="585"/>
      <c r="GJG168" s="585"/>
      <c r="GJH168" s="585"/>
      <c r="GJI168" s="585"/>
      <c r="GJJ168" s="585"/>
      <c r="GJK168" s="585"/>
      <c r="GJL168" s="585"/>
      <c r="GJM168" s="585"/>
      <c r="GJN168" s="585"/>
      <c r="GJO168" s="585"/>
      <c r="GJP168" s="585"/>
      <c r="GJQ168" s="585"/>
      <c r="GJR168" s="585"/>
      <c r="GJS168" s="585"/>
      <c r="GJT168" s="585"/>
      <c r="GJU168" s="585"/>
      <c r="GJV168" s="585"/>
      <c r="GJW168" s="585"/>
      <c r="GJX168" s="585"/>
      <c r="GJY168" s="585"/>
      <c r="GJZ168" s="585"/>
      <c r="GKA168" s="585"/>
      <c r="GKB168" s="585"/>
      <c r="GKC168" s="585"/>
      <c r="GKD168" s="585"/>
      <c r="GKE168" s="585"/>
      <c r="GKF168" s="585"/>
      <c r="GKG168" s="585"/>
      <c r="GKH168" s="585"/>
      <c r="GKI168" s="585"/>
      <c r="GKJ168" s="585"/>
      <c r="GKK168" s="585"/>
      <c r="GKL168" s="585"/>
      <c r="GKM168" s="585"/>
      <c r="GKN168" s="585"/>
      <c r="GKO168" s="585"/>
      <c r="GKP168" s="585"/>
      <c r="GKQ168" s="585"/>
      <c r="GKR168" s="585"/>
      <c r="GKS168" s="585"/>
      <c r="GKT168" s="585"/>
      <c r="GKU168" s="585"/>
      <c r="GKV168" s="585"/>
      <c r="GKW168" s="585"/>
      <c r="GKX168" s="585"/>
      <c r="GKY168" s="585"/>
      <c r="GKZ168" s="585"/>
      <c r="GLA168" s="585"/>
      <c r="GLB168" s="585"/>
      <c r="GLC168" s="585"/>
      <c r="GLD168" s="585"/>
      <c r="GLE168" s="585"/>
      <c r="GLF168" s="585"/>
      <c r="GLG168" s="585"/>
      <c r="GLH168" s="585"/>
      <c r="GLI168" s="585"/>
      <c r="GLJ168" s="585"/>
      <c r="GLK168" s="585"/>
      <c r="GLL168" s="585"/>
      <c r="GLM168" s="585"/>
      <c r="GLN168" s="585"/>
      <c r="GLO168" s="585"/>
      <c r="GLP168" s="585"/>
      <c r="GLQ168" s="585"/>
      <c r="GLR168" s="585"/>
      <c r="GLS168" s="585"/>
      <c r="GLT168" s="585"/>
      <c r="GLU168" s="585"/>
      <c r="GLV168" s="585"/>
      <c r="GLW168" s="585"/>
      <c r="GLX168" s="585"/>
      <c r="GLY168" s="585"/>
      <c r="GLZ168" s="585"/>
      <c r="GMA168" s="585"/>
      <c r="GMB168" s="585"/>
      <c r="GMC168" s="585"/>
      <c r="GMD168" s="585"/>
      <c r="GME168" s="585"/>
      <c r="GMF168" s="585"/>
      <c r="GMG168" s="585"/>
      <c r="GMH168" s="585"/>
      <c r="GMI168" s="585"/>
      <c r="GMJ168" s="585"/>
      <c r="GMK168" s="585"/>
      <c r="GML168" s="585"/>
      <c r="GMM168" s="585"/>
      <c r="GMN168" s="585"/>
      <c r="GMO168" s="585"/>
      <c r="GMP168" s="585"/>
      <c r="GMQ168" s="585"/>
      <c r="GMR168" s="585"/>
      <c r="GMS168" s="585"/>
      <c r="GMT168" s="585"/>
      <c r="GMU168" s="585"/>
      <c r="GMV168" s="585"/>
      <c r="GMW168" s="585"/>
      <c r="GMX168" s="585"/>
      <c r="GMY168" s="585"/>
      <c r="GMZ168" s="585"/>
      <c r="GNA168" s="585"/>
      <c r="GNB168" s="585"/>
      <c r="GNC168" s="585"/>
      <c r="GND168" s="585"/>
      <c r="GNE168" s="585"/>
      <c r="GNF168" s="585"/>
      <c r="GNG168" s="585"/>
      <c r="GNH168" s="585"/>
      <c r="GNI168" s="585"/>
      <c r="GNJ168" s="585"/>
      <c r="GNK168" s="585"/>
      <c r="GNL168" s="585"/>
      <c r="GNM168" s="585"/>
      <c r="GNN168" s="585"/>
      <c r="GNO168" s="585"/>
      <c r="GNP168" s="585"/>
      <c r="GNQ168" s="585"/>
      <c r="GNR168" s="585"/>
      <c r="GNS168" s="585"/>
      <c r="GNT168" s="585"/>
      <c r="GNU168" s="585"/>
      <c r="GNV168" s="585"/>
      <c r="GNW168" s="585"/>
      <c r="GNX168" s="585"/>
      <c r="GNY168" s="585"/>
      <c r="GNZ168" s="585"/>
      <c r="GOA168" s="585"/>
      <c r="GOB168" s="585"/>
      <c r="GOC168" s="585"/>
      <c r="GOD168" s="585"/>
      <c r="GOE168" s="585"/>
      <c r="GOF168" s="585"/>
      <c r="GOG168" s="585"/>
      <c r="GOH168" s="585"/>
      <c r="GOI168" s="585"/>
      <c r="GOJ168" s="585"/>
      <c r="GOK168" s="585"/>
      <c r="GOL168" s="585"/>
      <c r="GOM168" s="585"/>
      <c r="GON168" s="585"/>
      <c r="GOO168" s="585"/>
      <c r="GOP168" s="585"/>
      <c r="GOQ168" s="585"/>
      <c r="GOR168" s="585"/>
      <c r="GOS168" s="585"/>
      <c r="GOT168" s="585"/>
      <c r="GOU168" s="585"/>
      <c r="GOV168" s="585"/>
      <c r="GOW168" s="585"/>
      <c r="GOX168" s="585"/>
      <c r="GOY168" s="585"/>
      <c r="GOZ168" s="585"/>
      <c r="GPA168" s="585"/>
      <c r="GPB168" s="585"/>
      <c r="GPC168" s="585"/>
      <c r="GPD168" s="585"/>
      <c r="GPE168" s="585"/>
      <c r="GPF168" s="585"/>
      <c r="GPG168" s="585"/>
      <c r="GPH168" s="585"/>
      <c r="GPI168" s="585"/>
      <c r="GPJ168" s="585"/>
      <c r="GPK168" s="585"/>
      <c r="GPL168" s="585"/>
      <c r="GPM168" s="585"/>
      <c r="GPN168" s="585"/>
      <c r="GPO168" s="585"/>
      <c r="GPP168" s="585"/>
      <c r="GPQ168" s="585"/>
      <c r="GPR168" s="585"/>
      <c r="GPS168" s="585"/>
      <c r="GPT168" s="585"/>
      <c r="GPU168" s="585"/>
      <c r="GPV168" s="585"/>
      <c r="GPW168" s="585"/>
      <c r="GPX168" s="585"/>
      <c r="GPY168" s="585"/>
      <c r="GPZ168" s="585"/>
      <c r="GQA168" s="585"/>
      <c r="GQB168" s="585"/>
      <c r="GQC168" s="585"/>
      <c r="GQD168" s="585"/>
      <c r="GQE168" s="585"/>
      <c r="GQF168" s="585"/>
      <c r="GQG168" s="585"/>
      <c r="GQH168" s="585"/>
      <c r="GQI168" s="585"/>
      <c r="GQJ168" s="585"/>
      <c r="GQK168" s="585"/>
      <c r="GQL168" s="585"/>
      <c r="GQM168" s="585"/>
      <c r="GQN168" s="585"/>
      <c r="GQO168" s="585"/>
      <c r="GQP168" s="585"/>
      <c r="GQQ168" s="585"/>
      <c r="GQR168" s="585"/>
      <c r="GQS168" s="585"/>
      <c r="GQT168" s="585"/>
      <c r="GQU168" s="585"/>
      <c r="GQV168" s="585"/>
      <c r="GQW168" s="585"/>
      <c r="GQX168" s="585"/>
      <c r="GQY168" s="585"/>
      <c r="GQZ168" s="585"/>
      <c r="GRA168" s="585"/>
      <c r="GRB168" s="585"/>
      <c r="GRC168" s="585"/>
      <c r="GRD168" s="585"/>
      <c r="GRE168" s="585"/>
      <c r="GRF168" s="585"/>
      <c r="GRG168" s="585"/>
      <c r="GRH168" s="585"/>
      <c r="GRI168" s="585"/>
      <c r="GRJ168" s="585"/>
      <c r="GRK168" s="585"/>
      <c r="GRL168" s="585"/>
      <c r="GRM168" s="585"/>
      <c r="GRN168" s="585"/>
      <c r="GRO168" s="585"/>
      <c r="GRP168" s="585"/>
      <c r="GRQ168" s="585"/>
      <c r="GRR168" s="585"/>
      <c r="GRS168" s="585"/>
      <c r="GRT168" s="585"/>
      <c r="GRU168" s="585"/>
      <c r="GRV168" s="585"/>
      <c r="GRW168" s="585"/>
      <c r="GRX168" s="585"/>
      <c r="GRY168" s="585"/>
      <c r="GRZ168" s="585"/>
      <c r="GSA168" s="585"/>
      <c r="GSB168" s="585"/>
      <c r="GSC168" s="585"/>
      <c r="GSD168" s="585"/>
      <c r="GSE168" s="585"/>
      <c r="GSF168" s="585"/>
      <c r="GSG168" s="585"/>
      <c r="GSH168" s="585"/>
      <c r="GSI168" s="585"/>
      <c r="GSJ168" s="585"/>
      <c r="GSK168" s="585"/>
      <c r="GSL168" s="585"/>
      <c r="GSM168" s="585"/>
      <c r="GSN168" s="585"/>
      <c r="GSO168" s="585"/>
      <c r="GSP168" s="585"/>
      <c r="GSQ168" s="585"/>
      <c r="GSR168" s="585"/>
      <c r="GSS168" s="585"/>
      <c r="GST168" s="585"/>
      <c r="GSU168" s="585"/>
      <c r="GSV168" s="585"/>
      <c r="GSW168" s="585"/>
      <c r="GSX168" s="585"/>
      <c r="GSY168" s="585"/>
      <c r="GSZ168" s="585"/>
      <c r="GTA168" s="585"/>
      <c r="GTB168" s="585"/>
      <c r="GTC168" s="585"/>
      <c r="GTD168" s="585"/>
      <c r="GTE168" s="585"/>
      <c r="GTF168" s="585"/>
      <c r="GTG168" s="585"/>
      <c r="GTH168" s="585"/>
      <c r="GTI168" s="585"/>
      <c r="GTJ168" s="585"/>
      <c r="GTK168" s="585"/>
      <c r="GTL168" s="585"/>
      <c r="GTM168" s="585"/>
      <c r="GTN168" s="585"/>
      <c r="GTO168" s="585"/>
      <c r="GTP168" s="585"/>
      <c r="GTQ168" s="585"/>
      <c r="GTR168" s="585"/>
      <c r="GTS168" s="585"/>
      <c r="GTT168" s="585"/>
      <c r="GTU168" s="585"/>
      <c r="GTV168" s="585"/>
      <c r="GTW168" s="585"/>
      <c r="GTX168" s="585"/>
      <c r="GTY168" s="585"/>
      <c r="GTZ168" s="585"/>
      <c r="GUA168" s="585"/>
      <c r="GUB168" s="585"/>
      <c r="GUC168" s="585"/>
      <c r="GUD168" s="585"/>
      <c r="GUE168" s="585"/>
      <c r="GUF168" s="585"/>
      <c r="GUG168" s="585"/>
      <c r="GUH168" s="585"/>
      <c r="GUI168" s="585"/>
      <c r="GUJ168" s="585"/>
      <c r="GUK168" s="585"/>
      <c r="GUL168" s="585"/>
      <c r="GUM168" s="585"/>
      <c r="GUN168" s="585"/>
      <c r="GUO168" s="585"/>
      <c r="GUP168" s="585"/>
      <c r="GUQ168" s="585"/>
      <c r="GUR168" s="585"/>
      <c r="GUS168" s="585"/>
      <c r="GUT168" s="585"/>
      <c r="GUU168" s="585"/>
      <c r="GUV168" s="585"/>
      <c r="GUW168" s="585"/>
      <c r="GUX168" s="585"/>
      <c r="GUY168" s="585"/>
      <c r="GUZ168" s="585"/>
      <c r="GVA168" s="585"/>
      <c r="GVB168" s="585"/>
      <c r="GVC168" s="585"/>
      <c r="GVD168" s="585"/>
      <c r="GVE168" s="585"/>
      <c r="GVF168" s="585"/>
      <c r="GVG168" s="585"/>
      <c r="GVH168" s="585"/>
      <c r="GVI168" s="585"/>
      <c r="GVJ168" s="585"/>
      <c r="GVK168" s="585"/>
      <c r="GVL168" s="585"/>
      <c r="GVM168" s="585"/>
      <c r="GVN168" s="585"/>
      <c r="GVO168" s="585"/>
      <c r="GVP168" s="585"/>
      <c r="GVQ168" s="585"/>
      <c r="GVR168" s="585"/>
      <c r="GVS168" s="585"/>
      <c r="GVT168" s="585"/>
      <c r="GVU168" s="585"/>
      <c r="GVV168" s="585"/>
      <c r="GVW168" s="585"/>
      <c r="GVX168" s="585"/>
      <c r="GVY168" s="585"/>
      <c r="GVZ168" s="585"/>
      <c r="GWA168" s="585"/>
      <c r="GWB168" s="585"/>
      <c r="GWC168" s="585"/>
      <c r="GWD168" s="585"/>
      <c r="GWE168" s="585"/>
      <c r="GWF168" s="585"/>
      <c r="GWG168" s="585"/>
      <c r="GWH168" s="585"/>
      <c r="GWI168" s="585"/>
      <c r="GWJ168" s="585"/>
      <c r="GWK168" s="585"/>
      <c r="GWL168" s="585"/>
      <c r="GWM168" s="585"/>
      <c r="GWN168" s="585"/>
      <c r="GWO168" s="585"/>
      <c r="GWP168" s="585"/>
      <c r="GWQ168" s="585"/>
      <c r="GWR168" s="585"/>
      <c r="GWS168" s="585"/>
      <c r="GWT168" s="585"/>
      <c r="GWU168" s="585"/>
      <c r="GWV168" s="585"/>
      <c r="GWW168" s="585"/>
      <c r="GWX168" s="585"/>
      <c r="GWY168" s="585"/>
      <c r="GWZ168" s="585"/>
      <c r="GXA168" s="585"/>
      <c r="GXB168" s="585"/>
      <c r="GXC168" s="585"/>
      <c r="GXD168" s="585"/>
      <c r="GXE168" s="585"/>
      <c r="GXF168" s="585"/>
      <c r="GXG168" s="585"/>
      <c r="GXH168" s="585"/>
      <c r="GXI168" s="585"/>
      <c r="GXJ168" s="585"/>
      <c r="GXK168" s="585"/>
      <c r="GXL168" s="585"/>
      <c r="GXM168" s="585"/>
      <c r="GXN168" s="585"/>
      <c r="GXO168" s="585"/>
      <c r="GXP168" s="585"/>
      <c r="GXQ168" s="585"/>
      <c r="GXR168" s="585"/>
      <c r="GXS168" s="585"/>
      <c r="GXT168" s="585"/>
      <c r="GXU168" s="585"/>
      <c r="GXV168" s="585"/>
      <c r="GXW168" s="585"/>
      <c r="GXX168" s="585"/>
      <c r="GXY168" s="585"/>
      <c r="GXZ168" s="585"/>
      <c r="GYA168" s="585"/>
      <c r="GYB168" s="585"/>
      <c r="GYC168" s="585"/>
      <c r="GYD168" s="585"/>
      <c r="GYE168" s="585"/>
      <c r="GYF168" s="585"/>
      <c r="GYG168" s="585"/>
      <c r="GYH168" s="585"/>
      <c r="GYI168" s="585"/>
      <c r="GYJ168" s="585"/>
      <c r="GYK168" s="585"/>
      <c r="GYL168" s="585"/>
      <c r="GYM168" s="585"/>
      <c r="GYN168" s="585"/>
      <c r="GYO168" s="585"/>
      <c r="GYP168" s="585"/>
      <c r="GYQ168" s="585"/>
      <c r="GYR168" s="585"/>
      <c r="GYS168" s="585"/>
      <c r="GYT168" s="585"/>
      <c r="GYU168" s="585"/>
      <c r="GYV168" s="585"/>
      <c r="GYW168" s="585"/>
      <c r="GYX168" s="585"/>
      <c r="GYY168" s="585"/>
      <c r="GYZ168" s="585"/>
      <c r="GZA168" s="585"/>
      <c r="GZB168" s="585"/>
      <c r="GZC168" s="585"/>
      <c r="GZD168" s="585"/>
      <c r="GZE168" s="585"/>
      <c r="GZF168" s="585"/>
      <c r="GZG168" s="585"/>
      <c r="GZH168" s="585"/>
      <c r="GZI168" s="585"/>
      <c r="GZJ168" s="585"/>
      <c r="GZK168" s="585"/>
      <c r="GZL168" s="585"/>
      <c r="GZM168" s="585"/>
      <c r="GZN168" s="585"/>
      <c r="GZO168" s="585"/>
      <c r="GZP168" s="585"/>
      <c r="GZQ168" s="585"/>
      <c r="GZR168" s="585"/>
      <c r="GZS168" s="585"/>
      <c r="GZT168" s="585"/>
      <c r="GZU168" s="585"/>
      <c r="GZV168" s="585"/>
      <c r="GZW168" s="585"/>
      <c r="GZX168" s="585"/>
      <c r="GZY168" s="585"/>
      <c r="GZZ168" s="585"/>
      <c r="HAA168" s="585"/>
      <c r="HAB168" s="585"/>
      <c r="HAC168" s="585"/>
      <c r="HAD168" s="585"/>
      <c r="HAE168" s="585"/>
      <c r="HAF168" s="585"/>
      <c r="HAG168" s="585"/>
      <c r="HAH168" s="585"/>
      <c r="HAI168" s="585"/>
      <c r="HAJ168" s="585"/>
      <c r="HAK168" s="585"/>
      <c r="HAL168" s="585"/>
      <c r="HAM168" s="585"/>
      <c r="HAN168" s="585"/>
      <c r="HAO168" s="585"/>
      <c r="HAP168" s="585"/>
      <c r="HAQ168" s="585"/>
      <c r="HAR168" s="585"/>
      <c r="HAS168" s="585"/>
      <c r="HAT168" s="585"/>
      <c r="HAU168" s="585"/>
      <c r="HAV168" s="585"/>
      <c r="HAW168" s="585"/>
      <c r="HAX168" s="585"/>
      <c r="HAY168" s="585"/>
      <c r="HAZ168" s="585"/>
      <c r="HBA168" s="585"/>
      <c r="HBB168" s="585"/>
      <c r="HBC168" s="585"/>
      <c r="HBD168" s="585"/>
      <c r="HBE168" s="585"/>
      <c r="HBF168" s="585"/>
      <c r="HBG168" s="585"/>
      <c r="HBH168" s="585"/>
      <c r="HBI168" s="585"/>
      <c r="HBJ168" s="585"/>
      <c r="HBK168" s="585"/>
      <c r="HBL168" s="585"/>
      <c r="HBM168" s="585"/>
      <c r="HBN168" s="585"/>
      <c r="HBO168" s="585"/>
      <c r="HBP168" s="585"/>
      <c r="HBQ168" s="585"/>
      <c r="HBR168" s="585"/>
      <c r="HBS168" s="585"/>
      <c r="HBT168" s="585"/>
      <c r="HBU168" s="585"/>
      <c r="HBV168" s="585"/>
      <c r="HBW168" s="585"/>
      <c r="HBX168" s="585"/>
      <c r="HBY168" s="585"/>
      <c r="HBZ168" s="585"/>
      <c r="HCA168" s="585"/>
      <c r="HCB168" s="585"/>
      <c r="HCC168" s="585"/>
      <c r="HCD168" s="585"/>
      <c r="HCE168" s="585"/>
      <c r="HCF168" s="585"/>
      <c r="HCG168" s="585"/>
      <c r="HCH168" s="585"/>
      <c r="HCI168" s="585"/>
      <c r="HCJ168" s="585"/>
      <c r="HCK168" s="585"/>
      <c r="HCL168" s="585"/>
      <c r="HCM168" s="585"/>
      <c r="HCN168" s="585"/>
      <c r="HCO168" s="585"/>
      <c r="HCP168" s="585"/>
      <c r="HCQ168" s="585"/>
      <c r="HCR168" s="585"/>
      <c r="HCS168" s="585"/>
      <c r="HCT168" s="585"/>
      <c r="HCU168" s="585"/>
      <c r="HCV168" s="585"/>
      <c r="HCW168" s="585"/>
      <c r="HCX168" s="585"/>
      <c r="HCY168" s="585"/>
      <c r="HCZ168" s="585"/>
      <c r="HDA168" s="585"/>
      <c r="HDB168" s="585"/>
      <c r="HDC168" s="585"/>
      <c r="HDD168" s="585"/>
      <c r="HDE168" s="585"/>
      <c r="HDF168" s="585"/>
      <c r="HDG168" s="585"/>
      <c r="HDH168" s="585"/>
      <c r="HDI168" s="585"/>
      <c r="HDJ168" s="585"/>
      <c r="HDK168" s="585"/>
      <c r="HDL168" s="585"/>
      <c r="HDM168" s="585"/>
      <c r="HDN168" s="585"/>
      <c r="HDO168" s="585"/>
      <c r="HDP168" s="585"/>
      <c r="HDQ168" s="585"/>
      <c r="HDR168" s="585"/>
      <c r="HDS168" s="585"/>
      <c r="HDT168" s="585"/>
      <c r="HDU168" s="585"/>
      <c r="HDV168" s="585"/>
      <c r="HDW168" s="585"/>
      <c r="HDX168" s="585"/>
      <c r="HDY168" s="585"/>
      <c r="HDZ168" s="585"/>
      <c r="HEA168" s="585"/>
      <c r="HEB168" s="585"/>
      <c r="HEC168" s="585"/>
      <c r="HED168" s="585"/>
      <c r="HEE168" s="585"/>
      <c r="HEF168" s="585"/>
      <c r="HEG168" s="585"/>
      <c r="HEH168" s="585"/>
      <c r="HEI168" s="585"/>
      <c r="HEJ168" s="585"/>
      <c r="HEK168" s="585"/>
      <c r="HEL168" s="585"/>
      <c r="HEM168" s="585"/>
      <c r="HEN168" s="585"/>
      <c r="HEO168" s="585"/>
      <c r="HEP168" s="585"/>
      <c r="HEQ168" s="585"/>
      <c r="HER168" s="585"/>
      <c r="HES168" s="585"/>
      <c r="HET168" s="585"/>
      <c r="HEU168" s="585"/>
      <c r="HEV168" s="585"/>
      <c r="HEW168" s="585"/>
      <c r="HEX168" s="585"/>
      <c r="HEY168" s="585"/>
      <c r="HEZ168" s="585"/>
      <c r="HFA168" s="585"/>
      <c r="HFB168" s="585"/>
      <c r="HFC168" s="585"/>
      <c r="HFD168" s="585"/>
      <c r="HFE168" s="585"/>
      <c r="HFF168" s="585"/>
      <c r="HFG168" s="585"/>
      <c r="HFH168" s="585"/>
      <c r="HFI168" s="585"/>
      <c r="HFJ168" s="585"/>
      <c r="HFK168" s="585"/>
      <c r="HFL168" s="585"/>
      <c r="HFM168" s="585"/>
      <c r="HFN168" s="585"/>
      <c r="HFO168" s="585"/>
      <c r="HFP168" s="585"/>
      <c r="HFQ168" s="585"/>
      <c r="HFR168" s="585"/>
      <c r="HFS168" s="585"/>
      <c r="HFT168" s="585"/>
      <c r="HFU168" s="585"/>
      <c r="HFV168" s="585"/>
      <c r="HFW168" s="585"/>
      <c r="HFX168" s="585"/>
      <c r="HFY168" s="585"/>
      <c r="HFZ168" s="585"/>
      <c r="HGA168" s="585"/>
      <c r="HGB168" s="585"/>
      <c r="HGC168" s="585"/>
      <c r="HGD168" s="585"/>
      <c r="HGE168" s="585"/>
      <c r="HGF168" s="585"/>
      <c r="HGG168" s="585"/>
      <c r="HGH168" s="585"/>
      <c r="HGI168" s="585"/>
      <c r="HGJ168" s="585"/>
      <c r="HGK168" s="585"/>
      <c r="HGL168" s="585"/>
      <c r="HGM168" s="585"/>
      <c r="HGN168" s="585"/>
      <c r="HGO168" s="585"/>
      <c r="HGP168" s="585"/>
      <c r="HGQ168" s="585"/>
      <c r="HGR168" s="585"/>
      <c r="HGS168" s="585"/>
      <c r="HGT168" s="585"/>
      <c r="HGU168" s="585"/>
      <c r="HGV168" s="585"/>
      <c r="HGW168" s="585"/>
      <c r="HGX168" s="585"/>
      <c r="HGY168" s="585"/>
      <c r="HGZ168" s="585"/>
      <c r="HHA168" s="585"/>
      <c r="HHB168" s="585"/>
      <c r="HHC168" s="585"/>
      <c r="HHD168" s="585"/>
      <c r="HHE168" s="585"/>
      <c r="HHF168" s="585"/>
      <c r="HHG168" s="585"/>
      <c r="HHH168" s="585"/>
      <c r="HHI168" s="585"/>
      <c r="HHJ168" s="585"/>
      <c r="HHK168" s="585"/>
      <c r="HHL168" s="585"/>
      <c r="HHM168" s="585"/>
      <c r="HHN168" s="585"/>
      <c r="HHO168" s="585"/>
      <c r="HHP168" s="585"/>
      <c r="HHQ168" s="585"/>
      <c r="HHR168" s="585"/>
      <c r="HHS168" s="585"/>
      <c r="HHT168" s="585"/>
      <c r="HHU168" s="585"/>
      <c r="HHV168" s="585"/>
      <c r="HHW168" s="585"/>
      <c r="HHX168" s="585"/>
      <c r="HHY168" s="585"/>
      <c r="HHZ168" s="585"/>
      <c r="HIA168" s="585"/>
      <c r="HIB168" s="585"/>
      <c r="HIC168" s="585"/>
      <c r="HID168" s="585"/>
      <c r="HIE168" s="585"/>
      <c r="HIF168" s="585"/>
      <c r="HIG168" s="585"/>
      <c r="HIH168" s="585"/>
      <c r="HII168" s="585"/>
      <c r="HIJ168" s="585"/>
      <c r="HIK168" s="585"/>
      <c r="HIL168" s="585"/>
      <c r="HIM168" s="585"/>
      <c r="HIN168" s="585"/>
      <c r="HIO168" s="585"/>
      <c r="HIP168" s="585"/>
      <c r="HIQ168" s="585"/>
      <c r="HIR168" s="585"/>
      <c r="HIS168" s="585"/>
      <c r="HIT168" s="585"/>
      <c r="HIU168" s="585"/>
      <c r="HIV168" s="585"/>
      <c r="HIW168" s="585"/>
      <c r="HIX168" s="585"/>
      <c r="HIY168" s="585"/>
      <c r="HIZ168" s="585"/>
      <c r="HJA168" s="585"/>
      <c r="HJB168" s="585"/>
      <c r="HJC168" s="585"/>
      <c r="HJD168" s="585"/>
      <c r="HJE168" s="585"/>
      <c r="HJF168" s="585"/>
      <c r="HJG168" s="585"/>
      <c r="HJH168" s="585"/>
      <c r="HJI168" s="585"/>
      <c r="HJJ168" s="585"/>
      <c r="HJK168" s="585"/>
      <c r="HJL168" s="585"/>
      <c r="HJM168" s="585"/>
      <c r="HJN168" s="585"/>
      <c r="HJO168" s="585"/>
      <c r="HJP168" s="585"/>
      <c r="HJQ168" s="585"/>
      <c r="HJR168" s="585"/>
      <c r="HJS168" s="585"/>
      <c r="HJT168" s="585"/>
      <c r="HJU168" s="585"/>
      <c r="HJV168" s="585"/>
      <c r="HJW168" s="585"/>
      <c r="HJX168" s="585"/>
      <c r="HJY168" s="585"/>
      <c r="HJZ168" s="585"/>
      <c r="HKA168" s="585"/>
      <c r="HKB168" s="585"/>
      <c r="HKC168" s="585"/>
      <c r="HKD168" s="585"/>
      <c r="HKE168" s="585"/>
      <c r="HKF168" s="585"/>
      <c r="HKG168" s="585"/>
      <c r="HKH168" s="585"/>
      <c r="HKI168" s="585"/>
      <c r="HKJ168" s="585"/>
      <c r="HKK168" s="585"/>
      <c r="HKL168" s="585"/>
      <c r="HKM168" s="585"/>
      <c r="HKN168" s="585"/>
      <c r="HKO168" s="585"/>
      <c r="HKP168" s="585"/>
      <c r="HKQ168" s="585"/>
      <c r="HKR168" s="585"/>
      <c r="HKS168" s="585"/>
      <c r="HKT168" s="585"/>
      <c r="HKU168" s="585"/>
      <c r="HKV168" s="585"/>
      <c r="HKW168" s="585"/>
      <c r="HKX168" s="585"/>
      <c r="HKY168" s="585"/>
      <c r="HKZ168" s="585"/>
      <c r="HLA168" s="585"/>
      <c r="HLB168" s="585"/>
      <c r="HLC168" s="585"/>
      <c r="HLD168" s="585"/>
      <c r="HLE168" s="585"/>
      <c r="HLF168" s="585"/>
      <c r="HLG168" s="585"/>
      <c r="HLH168" s="585"/>
      <c r="HLI168" s="585"/>
      <c r="HLJ168" s="585"/>
      <c r="HLK168" s="585"/>
      <c r="HLL168" s="585"/>
      <c r="HLM168" s="585"/>
      <c r="HLN168" s="585"/>
      <c r="HLO168" s="585"/>
      <c r="HLP168" s="585"/>
      <c r="HLQ168" s="585"/>
      <c r="HLR168" s="585"/>
      <c r="HLS168" s="585"/>
      <c r="HLT168" s="585"/>
      <c r="HLU168" s="585"/>
      <c r="HLV168" s="585"/>
      <c r="HLW168" s="585"/>
      <c r="HLX168" s="585"/>
      <c r="HLY168" s="585"/>
      <c r="HLZ168" s="585"/>
      <c r="HMA168" s="585"/>
      <c r="HMB168" s="585"/>
      <c r="HMC168" s="585"/>
      <c r="HMD168" s="585"/>
      <c r="HME168" s="585"/>
      <c r="HMF168" s="585"/>
      <c r="HMG168" s="585"/>
      <c r="HMH168" s="585"/>
      <c r="HMI168" s="585"/>
      <c r="HMJ168" s="585"/>
      <c r="HMK168" s="585"/>
      <c r="HML168" s="585"/>
      <c r="HMM168" s="585"/>
      <c r="HMN168" s="585"/>
      <c r="HMO168" s="585"/>
      <c r="HMP168" s="585"/>
      <c r="HMQ168" s="585"/>
      <c r="HMR168" s="585"/>
      <c r="HMS168" s="585"/>
      <c r="HMT168" s="585"/>
      <c r="HMU168" s="585"/>
      <c r="HMV168" s="585"/>
      <c r="HMW168" s="585"/>
      <c r="HMX168" s="585"/>
      <c r="HMY168" s="585"/>
      <c r="HMZ168" s="585"/>
      <c r="HNA168" s="585"/>
      <c r="HNB168" s="585"/>
      <c r="HNC168" s="585"/>
      <c r="HND168" s="585"/>
      <c r="HNE168" s="585"/>
      <c r="HNF168" s="585"/>
      <c r="HNG168" s="585"/>
      <c r="HNH168" s="585"/>
      <c r="HNI168" s="585"/>
      <c r="HNJ168" s="585"/>
      <c r="HNK168" s="585"/>
      <c r="HNL168" s="585"/>
      <c r="HNM168" s="585"/>
      <c r="HNN168" s="585"/>
      <c r="HNO168" s="585"/>
      <c r="HNP168" s="585"/>
      <c r="HNQ168" s="585"/>
      <c r="HNR168" s="585"/>
      <c r="HNS168" s="585"/>
      <c r="HNT168" s="585"/>
      <c r="HNU168" s="585"/>
      <c r="HNV168" s="585"/>
      <c r="HNW168" s="585"/>
      <c r="HNX168" s="585"/>
      <c r="HNY168" s="585"/>
      <c r="HNZ168" s="585"/>
      <c r="HOA168" s="585"/>
      <c r="HOB168" s="585"/>
      <c r="HOC168" s="585"/>
      <c r="HOD168" s="585"/>
      <c r="HOE168" s="585"/>
      <c r="HOF168" s="585"/>
      <c r="HOG168" s="585"/>
      <c r="HOH168" s="585"/>
      <c r="HOI168" s="585"/>
      <c r="HOJ168" s="585"/>
      <c r="HOK168" s="585"/>
      <c r="HOL168" s="585"/>
      <c r="HOM168" s="585"/>
      <c r="HON168" s="585"/>
      <c r="HOO168" s="585"/>
      <c r="HOP168" s="585"/>
      <c r="HOQ168" s="585"/>
      <c r="HOR168" s="585"/>
      <c r="HOS168" s="585"/>
      <c r="HOT168" s="585"/>
      <c r="HOU168" s="585"/>
      <c r="HOV168" s="585"/>
      <c r="HOW168" s="585"/>
      <c r="HOX168" s="585"/>
      <c r="HOY168" s="585"/>
      <c r="HOZ168" s="585"/>
      <c r="HPA168" s="585"/>
      <c r="HPB168" s="585"/>
      <c r="HPC168" s="585"/>
      <c r="HPD168" s="585"/>
      <c r="HPE168" s="585"/>
      <c r="HPF168" s="585"/>
      <c r="HPG168" s="585"/>
      <c r="HPH168" s="585"/>
      <c r="HPI168" s="585"/>
      <c r="HPJ168" s="585"/>
      <c r="HPK168" s="585"/>
      <c r="HPL168" s="585"/>
      <c r="HPM168" s="585"/>
      <c r="HPN168" s="585"/>
      <c r="HPO168" s="585"/>
      <c r="HPP168" s="585"/>
      <c r="HPQ168" s="585"/>
      <c r="HPR168" s="585"/>
      <c r="HPS168" s="585"/>
      <c r="HPT168" s="585"/>
      <c r="HPU168" s="585"/>
      <c r="HPV168" s="585"/>
      <c r="HPW168" s="585"/>
      <c r="HPX168" s="585"/>
      <c r="HPY168" s="585"/>
      <c r="HPZ168" s="585"/>
      <c r="HQA168" s="585"/>
      <c r="HQB168" s="585"/>
      <c r="HQC168" s="585"/>
      <c r="HQD168" s="585"/>
      <c r="HQE168" s="585"/>
      <c r="HQF168" s="585"/>
      <c r="HQG168" s="585"/>
      <c r="HQH168" s="585"/>
      <c r="HQI168" s="585"/>
      <c r="HQJ168" s="585"/>
      <c r="HQK168" s="585"/>
      <c r="HQL168" s="585"/>
      <c r="HQM168" s="585"/>
      <c r="HQN168" s="585"/>
      <c r="HQO168" s="585"/>
      <c r="HQP168" s="585"/>
      <c r="HQQ168" s="585"/>
      <c r="HQR168" s="585"/>
      <c r="HQS168" s="585"/>
      <c r="HQT168" s="585"/>
      <c r="HQU168" s="585"/>
      <c r="HQV168" s="585"/>
      <c r="HQW168" s="585"/>
      <c r="HQX168" s="585"/>
      <c r="HQY168" s="585"/>
      <c r="HQZ168" s="585"/>
      <c r="HRA168" s="585"/>
      <c r="HRB168" s="585"/>
      <c r="HRC168" s="585"/>
      <c r="HRD168" s="585"/>
      <c r="HRE168" s="585"/>
      <c r="HRF168" s="585"/>
      <c r="HRG168" s="585"/>
      <c r="HRH168" s="585"/>
      <c r="HRI168" s="585"/>
      <c r="HRJ168" s="585"/>
      <c r="HRK168" s="585"/>
      <c r="HRL168" s="585"/>
      <c r="HRM168" s="585"/>
      <c r="HRN168" s="585"/>
      <c r="HRO168" s="585"/>
      <c r="HRP168" s="585"/>
      <c r="HRQ168" s="585"/>
      <c r="HRR168" s="585"/>
      <c r="HRS168" s="585"/>
      <c r="HRT168" s="585"/>
      <c r="HRU168" s="585"/>
      <c r="HRV168" s="585"/>
      <c r="HRW168" s="585"/>
      <c r="HRX168" s="585"/>
      <c r="HRY168" s="585"/>
      <c r="HRZ168" s="585"/>
      <c r="HSA168" s="585"/>
      <c r="HSB168" s="585"/>
      <c r="HSC168" s="585"/>
      <c r="HSD168" s="585"/>
      <c r="HSE168" s="585"/>
      <c r="HSF168" s="585"/>
      <c r="HSG168" s="585"/>
      <c r="HSH168" s="585"/>
      <c r="HSI168" s="585"/>
      <c r="HSJ168" s="585"/>
      <c r="HSK168" s="585"/>
      <c r="HSL168" s="585"/>
      <c r="HSM168" s="585"/>
      <c r="HSN168" s="585"/>
      <c r="HSO168" s="585"/>
      <c r="HSP168" s="585"/>
      <c r="HSQ168" s="585"/>
      <c r="HSR168" s="585"/>
      <c r="HSS168" s="585"/>
      <c r="HST168" s="585"/>
      <c r="HSU168" s="585"/>
      <c r="HSV168" s="585"/>
      <c r="HSW168" s="585"/>
      <c r="HSX168" s="585"/>
      <c r="HSY168" s="585"/>
      <c r="HSZ168" s="585"/>
      <c r="HTA168" s="585"/>
      <c r="HTB168" s="585"/>
      <c r="HTC168" s="585"/>
      <c r="HTD168" s="585"/>
      <c r="HTE168" s="585"/>
      <c r="HTF168" s="585"/>
      <c r="HTG168" s="585"/>
      <c r="HTH168" s="585"/>
      <c r="HTI168" s="585"/>
      <c r="HTJ168" s="585"/>
      <c r="HTK168" s="585"/>
      <c r="HTL168" s="585"/>
      <c r="HTM168" s="585"/>
      <c r="HTN168" s="585"/>
      <c r="HTO168" s="585"/>
      <c r="HTP168" s="585"/>
      <c r="HTQ168" s="585"/>
      <c r="HTR168" s="585"/>
      <c r="HTS168" s="585"/>
      <c r="HTT168" s="585"/>
      <c r="HTU168" s="585"/>
      <c r="HTV168" s="585"/>
      <c r="HTW168" s="585"/>
      <c r="HTX168" s="585"/>
      <c r="HTY168" s="585"/>
      <c r="HTZ168" s="585"/>
      <c r="HUA168" s="585"/>
      <c r="HUB168" s="585"/>
      <c r="HUC168" s="585"/>
      <c r="HUD168" s="585"/>
      <c r="HUE168" s="585"/>
      <c r="HUF168" s="585"/>
      <c r="HUG168" s="585"/>
      <c r="HUH168" s="585"/>
      <c r="HUI168" s="585"/>
      <c r="HUJ168" s="585"/>
      <c r="HUK168" s="585"/>
      <c r="HUL168" s="585"/>
      <c r="HUM168" s="585"/>
      <c r="HUN168" s="585"/>
      <c r="HUO168" s="585"/>
      <c r="HUP168" s="585"/>
      <c r="HUQ168" s="585"/>
      <c r="HUR168" s="585"/>
      <c r="HUS168" s="585"/>
      <c r="HUT168" s="585"/>
      <c r="HUU168" s="585"/>
      <c r="HUV168" s="585"/>
      <c r="HUW168" s="585"/>
      <c r="HUX168" s="585"/>
      <c r="HUY168" s="585"/>
      <c r="HUZ168" s="585"/>
      <c r="HVA168" s="585"/>
      <c r="HVB168" s="585"/>
      <c r="HVC168" s="585"/>
      <c r="HVD168" s="585"/>
      <c r="HVE168" s="585"/>
      <c r="HVF168" s="585"/>
      <c r="HVG168" s="585"/>
      <c r="HVH168" s="585"/>
      <c r="HVI168" s="585"/>
      <c r="HVJ168" s="585"/>
      <c r="HVK168" s="585"/>
      <c r="HVL168" s="585"/>
      <c r="HVM168" s="585"/>
      <c r="HVN168" s="585"/>
      <c r="HVO168" s="585"/>
      <c r="HVP168" s="585"/>
      <c r="HVQ168" s="585"/>
      <c r="HVR168" s="585"/>
      <c r="HVS168" s="585"/>
      <c r="HVT168" s="585"/>
      <c r="HVU168" s="585"/>
      <c r="HVV168" s="585"/>
      <c r="HVW168" s="585"/>
      <c r="HVX168" s="585"/>
      <c r="HVY168" s="585"/>
      <c r="HVZ168" s="585"/>
      <c r="HWA168" s="585"/>
      <c r="HWB168" s="585"/>
      <c r="HWC168" s="585"/>
      <c r="HWD168" s="585"/>
      <c r="HWE168" s="585"/>
      <c r="HWF168" s="585"/>
      <c r="HWG168" s="585"/>
      <c r="HWH168" s="585"/>
      <c r="HWI168" s="585"/>
      <c r="HWJ168" s="585"/>
      <c r="HWK168" s="585"/>
      <c r="HWL168" s="585"/>
      <c r="HWM168" s="585"/>
      <c r="HWN168" s="585"/>
      <c r="HWO168" s="585"/>
      <c r="HWP168" s="585"/>
      <c r="HWQ168" s="585"/>
      <c r="HWR168" s="585"/>
      <c r="HWS168" s="585"/>
      <c r="HWT168" s="585"/>
      <c r="HWU168" s="585"/>
      <c r="HWV168" s="585"/>
      <c r="HWW168" s="585"/>
      <c r="HWX168" s="585"/>
      <c r="HWY168" s="585"/>
      <c r="HWZ168" s="585"/>
      <c r="HXA168" s="585"/>
      <c r="HXB168" s="585"/>
      <c r="HXC168" s="585"/>
      <c r="HXD168" s="585"/>
      <c r="HXE168" s="585"/>
      <c r="HXF168" s="585"/>
      <c r="HXG168" s="585"/>
      <c r="HXH168" s="585"/>
      <c r="HXI168" s="585"/>
      <c r="HXJ168" s="585"/>
      <c r="HXK168" s="585"/>
      <c r="HXL168" s="585"/>
      <c r="HXM168" s="585"/>
      <c r="HXN168" s="585"/>
      <c r="HXO168" s="585"/>
      <c r="HXP168" s="585"/>
      <c r="HXQ168" s="585"/>
      <c r="HXR168" s="585"/>
      <c r="HXS168" s="585"/>
      <c r="HXT168" s="585"/>
      <c r="HXU168" s="585"/>
      <c r="HXV168" s="585"/>
      <c r="HXW168" s="585"/>
      <c r="HXX168" s="585"/>
      <c r="HXY168" s="585"/>
      <c r="HXZ168" s="585"/>
      <c r="HYA168" s="585"/>
      <c r="HYB168" s="585"/>
      <c r="HYC168" s="585"/>
      <c r="HYD168" s="585"/>
      <c r="HYE168" s="585"/>
      <c r="HYF168" s="585"/>
      <c r="HYG168" s="585"/>
      <c r="HYH168" s="585"/>
      <c r="HYI168" s="585"/>
      <c r="HYJ168" s="585"/>
      <c r="HYK168" s="585"/>
      <c r="HYL168" s="585"/>
      <c r="HYM168" s="585"/>
      <c r="HYN168" s="585"/>
      <c r="HYO168" s="585"/>
      <c r="HYP168" s="585"/>
      <c r="HYQ168" s="585"/>
      <c r="HYR168" s="585"/>
      <c r="HYS168" s="585"/>
      <c r="HYT168" s="585"/>
      <c r="HYU168" s="585"/>
      <c r="HYV168" s="585"/>
      <c r="HYW168" s="585"/>
      <c r="HYX168" s="585"/>
      <c r="HYY168" s="585"/>
      <c r="HYZ168" s="585"/>
      <c r="HZA168" s="585"/>
      <c r="HZB168" s="585"/>
      <c r="HZC168" s="585"/>
      <c r="HZD168" s="585"/>
      <c r="HZE168" s="585"/>
      <c r="HZF168" s="585"/>
      <c r="HZG168" s="585"/>
      <c r="HZH168" s="585"/>
      <c r="HZI168" s="585"/>
      <c r="HZJ168" s="585"/>
      <c r="HZK168" s="585"/>
      <c r="HZL168" s="585"/>
      <c r="HZM168" s="585"/>
      <c r="HZN168" s="585"/>
      <c r="HZO168" s="585"/>
      <c r="HZP168" s="585"/>
      <c r="HZQ168" s="585"/>
      <c r="HZR168" s="585"/>
      <c r="HZS168" s="585"/>
      <c r="HZT168" s="585"/>
      <c r="HZU168" s="585"/>
      <c r="HZV168" s="585"/>
      <c r="HZW168" s="585"/>
      <c r="HZX168" s="585"/>
      <c r="HZY168" s="585"/>
      <c r="HZZ168" s="585"/>
      <c r="IAA168" s="585"/>
      <c r="IAB168" s="585"/>
      <c r="IAC168" s="585"/>
      <c r="IAD168" s="585"/>
      <c r="IAE168" s="585"/>
      <c r="IAF168" s="585"/>
      <c r="IAG168" s="585"/>
      <c r="IAH168" s="585"/>
      <c r="IAI168" s="585"/>
      <c r="IAJ168" s="585"/>
      <c r="IAK168" s="585"/>
      <c r="IAL168" s="585"/>
      <c r="IAM168" s="585"/>
      <c r="IAN168" s="585"/>
      <c r="IAO168" s="585"/>
      <c r="IAP168" s="585"/>
      <c r="IAQ168" s="585"/>
      <c r="IAR168" s="585"/>
      <c r="IAS168" s="585"/>
      <c r="IAT168" s="585"/>
      <c r="IAU168" s="585"/>
      <c r="IAV168" s="585"/>
      <c r="IAW168" s="585"/>
      <c r="IAX168" s="585"/>
      <c r="IAY168" s="585"/>
      <c r="IAZ168" s="585"/>
      <c r="IBA168" s="585"/>
      <c r="IBB168" s="585"/>
      <c r="IBC168" s="585"/>
      <c r="IBD168" s="585"/>
      <c r="IBE168" s="585"/>
      <c r="IBF168" s="585"/>
      <c r="IBG168" s="585"/>
      <c r="IBH168" s="585"/>
      <c r="IBI168" s="585"/>
      <c r="IBJ168" s="585"/>
      <c r="IBK168" s="585"/>
      <c r="IBL168" s="585"/>
      <c r="IBM168" s="585"/>
      <c r="IBN168" s="585"/>
      <c r="IBO168" s="585"/>
      <c r="IBP168" s="585"/>
      <c r="IBQ168" s="585"/>
      <c r="IBR168" s="585"/>
      <c r="IBS168" s="585"/>
      <c r="IBT168" s="585"/>
      <c r="IBU168" s="585"/>
      <c r="IBV168" s="585"/>
      <c r="IBW168" s="585"/>
      <c r="IBX168" s="585"/>
      <c r="IBY168" s="585"/>
      <c r="IBZ168" s="585"/>
      <c r="ICA168" s="585"/>
      <c r="ICB168" s="585"/>
      <c r="ICC168" s="585"/>
      <c r="ICD168" s="585"/>
      <c r="ICE168" s="585"/>
      <c r="ICF168" s="585"/>
      <c r="ICG168" s="585"/>
      <c r="ICH168" s="585"/>
      <c r="ICI168" s="585"/>
      <c r="ICJ168" s="585"/>
      <c r="ICK168" s="585"/>
      <c r="ICL168" s="585"/>
      <c r="ICM168" s="585"/>
      <c r="ICN168" s="585"/>
      <c r="ICO168" s="585"/>
      <c r="ICP168" s="585"/>
      <c r="ICQ168" s="585"/>
      <c r="ICR168" s="585"/>
      <c r="ICS168" s="585"/>
      <c r="ICT168" s="585"/>
      <c r="ICU168" s="585"/>
      <c r="ICV168" s="585"/>
      <c r="ICW168" s="585"/>
      <c r="ICX168" s="585"/>
      <c r="ICY168" s="585"/>
      <c r="ICZ168" s="585"/>
      <c r="IDA168" s="585"/>
      <c r="IDB168" s="585"/>
      <c r="IDC168" s="585"/>
      <c r="IDD168" s="585"/>
      <c r="IDE168" s="585"/>
      <c r="IDF168" s="585"/>
      <c r="IDG168" s="585"/>
      <c r="IDH168" s="585"/>
      <c r="IDI168" s="585"/>
      <c r="IDJ168" s="585"/>
      <c r="IDK168" s="585"/>
      <c r="IDL168" s="585"/>
      <c r="IDM168" s="585"/>
      <c r="IDN168" s="585"/>
      <c r="IDO168" s="585"/>
      <c r="IDP168" s="585"/>
      <c r="IDQ168" s="585"/>
      <c r="IDR168" s="585"/>
      <c r="IDS168" s="585"/>
      <c r="IDT168" s="585"/>
      <c r="IDU168" s="585"/>
      <c r="IDV168" s="585"/>
      <c r="IDW168" s="585"/>
      <c r="IDX168" s="585"/>
      <c r="IDY168" s="585"/>
      <c r="IDZ168" s="585"/>
      <c r="IEA168" s="585"/>
      <c r="IEB168" s="585"/>
      <c r="IEC168" s="585"/>
      <c r="IED168" s="585"/>
      <c r="IEE168" s="585"/>
      <c r="IEF168" s="585"/>
      <c r="IEG168" s="585"/>
      <c r="IEH168" s="585"/>
      <c r="IEI168" s="585"/>
      <c r="IEJ168" s="585"/>
      <c r="IEK168" s="585"/>
      <c r="IEL168" s="585"/>
      <c r="IEM168" s="585"/>
      <c r="IEN168" s="585"/>
      <c r="IEO168" s="585"/>
      <c r="IEP168" s="585"/>
      <c r="IEQ168" s="585"/>
      <c r="IER168" s="585"/>
      <c r="IES168" s="585"/>
      <c r="IET168" s="585"/>
      <c r="IEU168" s="585"/>
      <c r="IEV168" s="585"/>
      <c r="IEW168" s="585"/>
      <c r="IEX168" s="585"/>
      <c r="IEY168" s="585"/>
      <c r="IEZ168" s="585"/>
      <c r="IFA168" s="585"/>
      <c r="IFB168" s="585"/>
      <c r="IFC168" s="585"/>
      <c r="IFD168" s="585"/>
      <c r="IFE168" s="585"/>
      <c r="IFF168" s="585"/>
      <c r="IFG168" s="585"/>
      <c r="IFH168" s="585"/>
      <c r="IFI168" s="585"/>
      <c r="IFJ168" s="585"/>
      <c r="IFK168" s="585"/>
      <c r="IFL168" s="585"/>
      <c r="IFM168" s="585"/>
      <c r="IFN168" s="585"/>
      <c r="IFO168" s="585"/>
      <c r="IFP168" s="585"/>
      <c r="IFQ168" s="585"/>
      <c r="IFR168" s="585"/>
      <c r="IFS168" s="585"/>
      <c r="IFT168" s="585"/>
      <c r="IFU168" s="585"/>
      <c r="IFV168" s="585"/>
      <c r="IFW168" s="585"/>
      <c r="IFX168" s="585"/>
      <c r="IFY168" s="585"/>
      <c r="IFZ168" s="585"/>
      <c r="IGA168" s="585"/>
      <c r="IGB168" s="585"/>
      <c r="IGC168" s="585"/>
      <c r="IGD168" s="585"/>
      <c r="IGE168" s="585"/>
      <c r="IGF168" s="585"/>
      <c r="IGG168" s="585"/>
      <c r="IGH168" s="585"/>
      <c r="IGI168" s="585"/>
      <c r="IGJ168" s="585"/>
      <c r="IGK168" s="585"/>
      <c r="IGL168" s="585"/>
      <c r="IGM168" s="585"/>
      <c r="IGN168" s="585"/>
      <c r="IGO168" s="585"/>
      <c r="IGP168" s="585"/>
      <c r="IGQ168" s="585"/>
      <c r="IGR168" s="585"/>
      <c r="IGS168" s="585"/>
      <c r="IGT168" s="585"/>
      <c r="IGU168" s="585"/>
      <c r="IGV168" s="585"/>
      <c r="IGW168" s="585"/>
      <c r="IGX168" s="585"/>
      <c r="IGY168" s="585"/>
      <c r="IGZ168" s="585"/>
      <c r="IHA168" s="585"/>
      <c r="IHB168" s="585"/>
      <c r="IHC168" s="585"/>
      <c r="IHD168" s="585"/>
      <c r="IHE168" s="585"/>
      <c r="IHF168" s="585"/>
      <c r="IHG168" s="585"/>
      <c r="IHH168" s="585"/>
      <c r="IHI168" s="585"/>
      <c r="IHJ168" s="585"/>
      <c r="IHK168" s="585"/>
      <c r="IHL168" s="585"/>
      <c r="IHM168" s="585"/>
      <c r="IHN168" s="585"/>
      <c r="IHO168" s="585"/>
      <c r="IHP168" s="585"/>
      <c r="IHQ168" s="585"/>
      <c r="IHR168" s="585"/>
      <c r="IHS168" s="585"/>
      <c r="IHT168" s="585"/>
      <c r="IHU168" s="585"/>
      <c r="IHV168" s="585"/>
      <c r="IHW168" s="585"/>
      <c r="IHX168" s="585"/>
      <c r="IHY168" s="585"/>
      <c r="IHZ168" s="585"/>
      <c r="IIA168" s="585"/>
      <c r="IIB168" s="585"/>
      <c r="IIC168" s="585"/>
      <c r="IID168" s="585"/>
      <c r="IIE168" s="585"/>
      <c r="IIF168" s="585"/>
      <c r="IIG168" s="585"/>
      <c r="IIH168" s="585"/>
      <c r="III168" s="585"/>
      <c r="IIJ168" s="585"/>
      <c r="IIK168" s="585"/>
      <c r="IIL168" s="585"/>
      <c r="IIM168" s="585"/>
      <c r="IIN168" s="585"/>
      <c r="IIO168" s="585"/>
      <c r="IIP168" s="585"/>
      <c r="IIQ168" s="585"/>
      <c r="IIR168" s="585"/>
      <c r="IIS168" s="585"/>
      <c r="IIT168" s="585"/>
      <c r="IIU168" s="585"/>
      <c r="IIV168" s="585"/>
      <c r="IIW168" s="585"/>
      <c r="IIX168" s="585"/>
      <c r="IIY168" s="585"/>
      <c r="IIZ168" s="585"/>
      <c r="IJA168" s="585"/>
      <c r="IJB168" s="585"/>
      <c r="IJC168" s="585"/>
      <c r="IJD168" s="585"/>
      <c r="IJE168" s="585"/>
      <c r="IJF168" s="585"/>
      <c r="IJG168" s="585"/>
      <c r="IJH168" s="585"/>
      <c r="IJI168" s="585"/>
      <c r="IJJ168" s="585"/>
      <c r="IJK168" s="585"/>
      <c r="IJL168" s="585"/>
      <c r="IJM168" s="585"/>
      <c r="IJN168" s="585"/>
      <c r="IJO168" s="585"/>
      <c r="IJP168" s="585"/>
      <c r="IJQ168" s="585"/>
      <c r="IJR168" s="585"/>
      <c r="IJS168" s="585"/>
      <c r="IJT168" s="585"/>
      <c r="IJU168" s="585"/>
      <c r="IJV168" s="585"/>
      <c r="IJW168" s="585"/>
      <c r="IJX168" s="585"/>
      <c r="IJY168" s="585"/>
      <c r="IJZ168" s="585"/>
      <c r="IKA168" s="585"/>
      <c r="IKB168" s="585"/>
      <c r="IKC168" s="585"/>
      <c r="IKD168" s="585"/>
      <c r="IKE168" s="585"/>
      <c r="IKF168" s="585"/>
      <c r="IKG168" s="585"/>
      <c r="IKH168" s="585"/>
      <c r="IKI168" s="585"/>
      <c r="IKJ168" s="585"/>
      <c r="IKK168" s="585"/>
      <c r="IKL168" s="585"/>
      <c r="IKM168" s="585"/>
      <c r="IKN168" s="585"/>
      <c r="IKO168" s="585"/>
      <c r="IKP168" s="585"/>
      <c r="IKQ168" s="585"/>
      <c r="IKR168" s="585"/>
      <c r="IKS168" s="585"/>
      <c r="IKT168" s="585"/>
      <c r="IKU168" s="585"/>
      <c r="IKV168" s="585"/>
      <c r="IKW168" s="585"/>
      <c r="IKX168" s="585"/>
      <c r="IKY168" s="585"/>
      <c r="IKZ168" s="585"/>
      <c r="ILA168" s="585"/>
      <c r="ILB168" s="585"/>
      <c r="ILC168" s="585"/>
      <c r="ILD168" s="585"/>
      <c r="ILE168" s="585"/>
      <c r="ILF168" s="585"/>
      <c r="ILG168" s="585"/>
      <c r="ILH168" s="585"/>
      <c r="ILI168" s="585"/>
      <c r="ILJ168" s="585"/>
      <c r="ILK168" s="585"/>
      <c r="ILL168" s="585"/>
      <c r="ILM168" s="585"/>
      <c r="ILN168" s="585"/>
      <c r="ILO168" s="585"/>
      <c r="ILP168" s="585"/>
      <c r="ILQ168" s="585"/>
      <c r="ILR168" s="585"/>
      <c r="ILS168" s="585"/>
      <c r="ILT168" s="585"/>
      <c r="ILU168" s="585"/>
      <c r="ILV168" s="585"/>
      <c r="ILW168" s="585"/>
      <c r="ILX168" s="585"/>
      <c r="ILY168" s="585"/>
      <c r="ILZ168" s="585"/>
      <c r="IMA168" s="585"/>
      <c r="IMB168" s="585"/>
      <c r="IMC168" s="585"/>
      <c r="IMD168" s="585"/>
      <c r="IME168" s="585"/>
      <c r="IMF168" s="585"/>
      <c r="IMG168" s="585"/>
      <c r="IMH168" s="585"/>
      <c r="IMI168" s="585"/>
      <c r="IMJ168" s="585"/>
      <c r="IMK168" s="585"/>
      <c r="IML168" s="585"/>
      <c r="IMM168" s="585"/>
      <c r="IMN168" s="585"/>
      <c r="IMO168" s="585"/>
      <c r="IMP168" s="585"/>
      <c r="IMQ168" s="585"/>
      <c r="IMR168" s="585"/>
      <c r="IMS168" s="585"/>
      <c r="IMT168" s="585"/>
      <c r="IMU168" s="585"/>
      <c r="IMV168" s="585"/>
      <c r="IMW168" s="585"/>
      <c r="IMX168" s="585"/>
      <c r="IMY168" s="585"/>
      <c r="IMZ168" s="585"/>
      <c r="INA168" s="585"/>
      <c r="INB168" s="585"/>
      <c r="INC168" s="585"/>
      <c r="IND168" s="585"/>
      <c r="INE168" s="585"/>
      <c r="INF168" s="585"/>
      <c r="ING168" s="585"/>
      <c r="INH168" s="585"/>
      <c r="INI168" s="585"/>
      <c r="INJ168" s="585"/>
      <c r="INK168" s="585"/>
      <c r="INL168" s="585"/>
      <c r="INM168" s="585"/>
      <c r="INN168" s="585"/>
      <c r="INO168" s="585"/>
      <c r="INP168" s="585"/>
      <c r="INQ168" s="585"/>
      <c r="INR168" s="585"/>
      <c r="INS168" s="585"/>
      <c r="INT168" s="585"/>
      <c r="INU168" s="585"/>
      <c r="INV168" s="585"/>
      <c r="INW168" s="585"/>
      <c r="INX168" s="585"/>
      <c r="INY168" s="585"/>
      <c r="INZ168" s="585"/>
      <c r="IOA168" s="585"/>
      <c r="IOB168" s="585"/>
      <c r="IOC168" s="585"/>
      <c r="IOD168" s="585"/>
      <c r="IOE168" s="585"/>
      <c r="IOF168" s="585"/>
      <c r="IOG168" s="585"/>
      <c r="IOH168" s="585"/>
      <c r="IOI168" s="585"/>
      <c r="IOJ168" s="585"/>
      <c r="IOK168" s="585"/>
      <c r="IOL168" s="585"/>
      <c r="IOM168" s="585"/>
      <c r="ION168" s="585"/>
      <c r="IOO168" s="585"/>
      <c r="IOP168" s="585"/>
      <c r="IOQ168" s="585"/>
      <c r="IOR168" s="585"/>
      <c r="IOS168" s="585"/>
      <c r="IOT168" s="585"/>
      <c r="IOU168" s="585"/>
      <c r="IOV168" s="585"/>
      <c r="IOW168" s="585"/>
      <c r="IOX168" s="585"/>
      <c r="IOY168" s="585"/>
      <c r="IOZ168" s="585"/>
      <c r="IPA168" s="585"/>
      <c r="IPB168" s="585"/>
      <c r="IPC168" s="585"/>
      <c r="IPD168" s="585"/>
      <c r="IPE168" s="585"/>
      <c r="IPF168" s="585"/>
      <c r="IPG168" s="585"/>
      <c r="IPH168" s="585"/>
      <c r="IPI168" s="585"/>
      <c r="IPJ168" s="585"/>
      <c r="IPK168" s="585"/>
      <c r="IPL168" s="585"/>
      <c r="IPM168" s="585"/>
      <c r="IPN168" s="585"/>
      <c r="IPO168" s="585"/>
      <c r="IPP168" s="585"/>
      <c r="IPQ168" s="585"/>
      <c r="IPR168" s="585"/>
      <c r="IPS168" s="585"/>
      <c r="IPT168" s="585"/>
      <c r="IPU168" s="585"/>
      <c r="IPV168" s="585"/>
      <c r="IPW168" s="585"/>
      <c r="IPX168" s="585"/>
      <c r="IPY168" s="585"/>
      <c r="IPZ168" s="585"/>
      <c r="IQA168" s="585"/>
      <c r="IQB168" s="585"/>
      <c r="IQC168" s="585"/>
      <c r="IQD168" s="585"/>
      <c r="IQE168" s="585"/>
      <c r="IQF168" s="585"/>
      <c r="IQG168" s="585"/>
      <c r="IQH168" s="585"/>
      <c r="IQI168" s="585"/>
      <c r="IQJ168" s="585"/>
      <c r="IQK168" s="585"/>
      <c r="IQL168" s="585"/>
      <c r="IQM168" s="585"/>
      <c r="IQN168" s="585"/>
      <c r="IQO168" s="585"/>
      <c r="IQP168" s="585"/>
      <c r="IQQ168" s="585"/>
      <c r="IQR168" s="585"/>
      <c r="IQS168" s="585"/>
      <c r="IQT168" s="585"/>
      <c r="IQU168" s="585"/>
      <c r="IQV168" s="585"/>
      <c r="IQW168" s="585"/>
      <c r="IQX168" s="585"/>
      <c r="IQY168" s="585"/>
      <c r="IQZ168" s="585"/>
      <c r="IRA168" s="585"/>
      <c r="IRB168" s="585"/>
      <c r="IRC168" s="585"/>
      <c r="IRD168" s="585"/>
      <c r="IRE168" s="585"/>
      <c r="IRF168" s="585"/>
      <c r="IRG168" s="585"/>
      <c r="IRH168" s="585"/>
      <c r="IRI168" s="585"/>
      <c r="IRJ168" s="585"/>
      <c r="IRK168" s="585"/>
      <c r="IRL168" s="585"/>
      <c r="IRM168" s="585"/>
      <c r="IRN168" s="585"/>
      <c r="IRO168" s="585"/>
      <c r="IRP168" s="585"/>
      <c r="IRQ168" s="585"/>
      <c r="IRR168" s="585"/>
      <c r="IRS168" s="585"/>
      <c r="IRT168" s="585"/>
      <c r="IRU168" s="585"/>
      <c r="IRV168" s="585"/>
      <c r="IRW168" s="585"/>
      <c r="IRX168" s="585"/>
      <c r="IRY168" s="585"/>
      <c r="IRZ168" s="585"/>
      <c r="ISA168" s="585"/>
      <c r="ISB168" s="585"/>
      <c r="ISC168" s="585"/>
      <c r="ISD168" s="585"/>
      <c r="ISE168" s="585"/>
      <c r="ISF168" s="585"/>
      <c r="ISG168" s="585"/>
      <c r="ISH168" s="585"/>
      <c r="ISI168" s="585"/>
      <c r="ISJ168" s="585"/>
      <c r="ISK168" s="585"/>
      <c r="ISL168" s="585"/>
      <c r="ISM168" s="585"/>
      <c r="ISN168" s="585"/>
      <c r="ISO168" s="585"/>
      <c r="ISP168" s="585"/>
      <c r="ISQ168" s="585"/>
      <c r="ISR168" s="585"/>
      <c r="ISS168" s="585"/>
      <c r="IST168" s="585"/>
      <c r="ISU168" s="585"/>
      <c r="ISV168" s="585"/>
      <c r="ISW168" s="585"/>
      <c r="ISX168" s="585"/>
      <c r="ISY168" s="585"/>
      <c r="ISZ168" s="585"/>
      <c r="ITA168" s="585"/>
      <c r="ITB168" s="585"/>
      <c r="ITC168" s="585"/>
      <c r="ITD168" s="585"/>
      <c r="ITE168" s="585"/>
      <c r="ITF168" s="585"/>
      <c r="ITG168" s="585"/>
      <c r="ITH168" s="585"/>
      <c r="ITI168" s="585"/>
      <c r="ITJ168" s="585"/>
      <c r="ITK168" s="585"/>
      <c r="ITL168" s="585"/>
      <c r="ITM168" s="585"/>
      <c r="ITN168" s="585"/>
      <c r="ITO168" s="585"/>
      <c r="ITP168" s="585"/>
      <c r="ITQ168" s="585"/>
      <c r="ITR168" s="585"/>
      <c r="ITS168" s="585"/>
      <c r="ITT168" s="585"/>
      <c r="ITU168" s="585"/>
      <c r="ITV168" s="585"/>
      <c r="ITW168" s="585"/>
      <c r="ITX168" s="585"/>
      <c r="ITY168" s="585"/>
      <c r="ITZ168" s="585"/>
      <c r="IUA168" s="585"/>
      <c r="IUB168" s="585"/>
      <c r="IUC168" s="585"/>
      <c r="IUD168" s="585"/>
      <c r="IUE168" s="585"/>
      <c r="IUF168" s="585"/>
      <c r="IUG168" s="585"/>
      <c r="IUH168" s="585"/>
      <c r="IUI168" s="585"/>
      <c r="IUJ168" s="585"/>
      <c r="IUK168" s="585"/>
      <c r="IUL168" s="585"/>
      <c r="IUM168" s="585"/>
      <c r="IUN168" s="585"/>
      <c r="IUO168" s="585"/>
      <c r="IUP168" s="585"/>
      <c r="IUQ168" s="585"/>
      <c r="IUR168" s="585"/>
      <c r="IUS168" s="585"/>
      <c r="IUT168" s="585"/>
      <c r="IUU168" s="585"/>
      <c r="IUV168" s="585"/>
      <c r="IUW168" s="585"/>
      <c r="IUX168" s="585"/>
      <c r="IUY168" s="585"/>
      <c r="IUZ168" s="585"/>
      <c r="IVA168" s="585"/>
      <c r="IVB168" s="585"/>
      <c r="IVC168" s="585"/>
      <c r="IVD168" s="585"/>
      <c r="IVE168" s="585"/>
      <c r="IVF168" s="585"/>
      <c r="IVG168" s="585"/>
      <c r="IVH168" s="585"/>
      <c r="IVI168" s="585"/>
      <c r="IVJ168" s="585"/>
      <c r="IVK168" s="585"/>
      <c r="IVL168" s="585"/>
      <c r="IVM168" s="585"/>
      <c r="IVN168" s="585"/>
      <c r="IVO168" s="585"/>
      <c r="IVP168" s="585"/>
      <c r="IVQ168" s="585"/>
      <c r="IVR168" s="585"/>
      <c r="IVS168" s="585"/>
      <c r="IVT168" s="585"/>
      <c r="IVU168" s="585"/>
      <c r="IVV168" s="585"/>
      <c r="IVW168" s="585"/>
      <c r="IVX168" s="585"/>
      <c r="IVY168" s="585"/>
      <c r="IVZ168" s="585"/>
      <c r="IWA168" s="585"/>
      <c r="IWB168" s="585"/>
      <c r="IWC168" s="585"/>
      <c r="IWD168" s="585"/>
      <c r="IWE168" s="585"/>
      <c r="IWF168" s="585"/>
      <c r="IWG168" s="585"/>
      <c r="IWH168" s="585"/>
      <c r="IWI168" s="585"/>
      <c r="IWJ168" s="585"/>
      <c r="IWK168" s="585"/>
      <c r="IWL168" s="585"/>
      <c r="IWM168" s="585"/>
      <c r="IWN168" s="585"/>
      <c r="IWO168" s="585"/>
      <c r="IWP168" s="585"/>
      <c r="IWQ168" s="585"/>
      <c r="IWR168" s="585"/>
      <c r="IWS168" s="585"/>
      <c r="IWT168" s="585"/>
      <c r="IWU168" s="585"/>
      <c r="IWV168" s="585"/>
      <c r="IWW168" s="585"/>
      <c r="IWX168" s="585"/>
      <c r="IWY168" s="585"/>
      <c r="IWZ168" s="585"/>
      <c r="IXA168" s="585"/>
      <c r="IXB168" s="585"/>
      <c r="IXC168" s="585"/>
      <c r="IXD168" s="585"/>
      <c r="IXE168" s="585"/>
      <c r="IXF168" s="585"/>
      <c r="IXG168" s="585"/>
      <c r="IXH168" s="585"/>
      <c r="IXI168" s="585"/>
      <c r="IXJ168" s="585"/>
      <c r="IXK168" s="585"/>
      <c r="IXL168" s="585"/>
      <c r="IXM168" s="585"/>
      <c r="IXN168" s="585"/>
      <c r="IXO168" s="585"/>
      <c r="IXP168" s="585"/>
      <c r="IXQ168" s="585"/>
      <c r="IXR168" s="585"/>
      <c r="IXS168" s="585"/>
      <c r="IXT168" s="585"/>
      <c r="IXU168" s="585"/>
      <c r="IXV168" s="585"/>
      <c r="IXW168" s="585"/>
      <c r="IXX168" s="585"/>
      <c r="IXY168" s="585"/>
      <c r="IXZ168" s="585"/>
      <c r="IYA168" s="585"/>
      <c r="IYB168" s="585"/>
      <c r="IYC168" s="585"/>
      <c r="IYD168" s="585"/>
      <c r="IYE168" s="585"/>
      <c r="IYF168" s="585"/>
      <c r="IYG168" s="585"/>
      <c r="IYH168" s="585"/>
      <c r="IYI168" s="585"/>
      <c r="IYJ168" s="585"/>
      <c r="IYK168" s="585"/>
      <c r="IYL168" s="585"/>
      <c r="IYM168" s="585"/>
      <c r="IYN168" s="585"/>
      <c r="IYO168" s="585"/>
      <c r="IYP168" s="585"/>
      <c r="IYQ168" s="585"/>
      <c r="IYR168" s="585"/>
      <c r="IYS168" s="585"/>
      <c r="IYT168" s="585"/>
      <c r="IYU168" s="585"/>
      <c r="IYV168" s="585"/>
      <c r="IYW168" s="585"/>
      <c r="IYX168" s="585"/>
      <c r="IYY168" s="585"/>
      <c r="IYZ168" s="585"/>
      <c r="IZA168" s="585"/>
      <c r="IZB168" s="585"/>
      <c r="IZC168" s="585"/>
      <c r="IZD168" s="585"/>
      <c r="IZE168" s="585"/>
      <c r="IZF168" s="585"/>
      <c r="IZG168" s="585"/>
      <c r="IZH168" s="585"/>
      <c r="IZI168" s="585"/>
      <c r="IZJ168" s="585"/>
      <c r="IZK168" s="585"/>
      <c r="IZL168" s="585"/>
      <c r="IZM168" s="585"/>
      <c r="IZN168" s="585"/>
      <c r="IZO168" s="585"/>
      <c r="IZP168" s="585"/>
      <c r="IZQ168" s="585"/>
      <c r="IZR168" s="585"/>
      <c r="IZS168" s="585"/>
      <c r="IZT168" s="585"/>
      <c r="IZU168" s="585"/>
      <c r="IZV168" s="585"/>
      <c r="IZW168" s="585"/>
      <c r="IZX168" s="585"/>
      <c r="IZY168" s="585"/>
      <c r="IZZ168" s="585"/>
      <c r="JAA168" s="585"/>
      <c r="JAB168" s="585"/>
      <c r="JAC168" s="585"/>
      <c r="JAD168" s="585"/>
      <c r="JAE168" s="585"/>
      <c r="JAF168" s="585"/>
      <c r="JAG168" s="585"/>
      <c r="JAH168" s="585"/>
      <c r="JAI168" s="585"/>
      <c r="JAJ168" s="585"/>
      <c r="JAK168" s="585"/>
      <c r="JAL168" s="585"/>
      <c r="JAM168" s="585"/>
      <c r="JAN168" s="585"/>
      <c r="JAO168" s="585"/>
      <c r="JAP168" s="585"/>
      <c r="JAQ168" s="585"/>
      <c r="JAR168" s="585"/>
      <c r="JAS168" s="585"/>
      <c r="JAT168" s="585"/>
      <c r="JAU168" s="585"/>
      <c r="JAV168" s="585"/>
      <c r="JAW168" s="585"/>
      <c r="JAX168" s="585"/>
      <c r="JAY168" s="585"/>
      <c r="JAZ168" s="585"/>
      <c r="JBA168" s="585"/>
      <c r="JBB168" s="585"/>
      <c r="JBC168" s="585"/>
      <c r="JBD168" s="585"/>
      <c r="JBE168" s="585"/>
      <c r="JBF168" s="585"/>
      <c r="JBG168" s="585"/>
      <c r="JBH168" s="585"/>
      <c r="JBI168" s="585"/>
      <c r="JBJ168" s="585"/>
      <c r="JBK168" s="585"/>
      <c r="JBL168" s="585"/>
      <c r="JBM168" s="585"/>
      <c r="JBN168" s="585"/>
      <c r="JBO168" s="585"/>
      <c r="JBP168" s="585"/>
      <c r="JBQ168" s="585"/>
      <c r="JBR168" s="585"/>
      <c r="JBS168" s="585"/>
      <c r="JBT168" s="585"/>
      <c r="JBU168" s="585"/>
      <c r="JBV168" s="585"/>
      <c r="JBW168" s="585"/>
      <c r="JBX168" s="585"/>
      <c r="JBY168" s="585"/>
      <c r="JBZ168" s="585"/>
      <c r="JCA168" s="585"/>
      <c r="JCB168" s="585"/>
      <c r="JCC168" s="585"/>
      <c r="JCD168" s="585"/>
      <c r="JCE168" s="585"/>
      <c r="JCF168" s="585"/>
      <c r="JCG168" s="585"/>
      <c r="JCH168" s="585"/>
      <c r="JCI168" s="585"/>
      <c r="JCJ168" s="585"/>
      <c r="JCK168" s="585"/>
      <c r="JCL168" s="585"/>
      <c r="JCM168" s="585"/>
      <c r="JCN168" s="585"/>
      <c r="JCO168" s="585"/>
      <c r="JCP168" s="585"/>
      <c r="JCQ168" s="585"/>
      <c r="JCR168" s="585"/>
      <c r="JCS168" s="585"/>
      <c r="JCT168" s="585"/>
      <c r="JCU168" s="585"/>
      <c r="JCV168" s="585"/>
      <c r="JCW168" s="585"/>
      <c r="JCX168" s="585"/>
      <c r="JCY168" s="585"/>
      <c r="JCZ168" s="585"/>
      <c r="JDA168" s="585"/>
      <c r="JDB168" s="585"/>
      <c r="JDC168" s="585"/>
      <c r="JDD168" s="585"/>
      <c r="JDE168" s="585"/>
      <c r="JDF168" s="585"/>
      <c r="JDG168" s="585"/>
      <c r="JDH168" s="585"/>
      <c r="JDI168" s="585"/>
      <c r="JDJ168" s="585"/>
      <c r="JDK168" s="585"/>
      <c r="JDL168" s="585"/>
      <c r="JDM168" s="585"/>
      <c r="JDN168" s="585"/>
      <c r="JDO168" s="585"/>
      <c r="JDP168" s="585"/>
      <c r="JDQ168" s="585"/>
      <c r="JDR168" s="585"/>
      <c r="JDS168" s="585"/>
      <c r="JDT168" s="585"/>
      <c r="JDU168" s="585"/>
      <c r="JDV168" s="585"/>
      <c r="JDW168" s="585"/>
      <c r="JDX168" s="585"/>
      <c r="JDY168" s="585"/>
      <c r="JDZ168" s="585"/>
      <c r="JEA168" s="585"/>
      <c r="JEB168" s="585"/>
      <c r="JEC168" s="585"/>
      <c r="JED168" s="585"/>
      <c r="JEE168" s="585"/>
      <c r="JEF168" s="585"/>
      <c r="JEG168" s="585"/>
      <c r="JEH168" s="585"/>
      <c r="JEI168" s="585"/>
      <c r="JEJ168" s="585"/>
      <c r="JEK168" s="585"/>
      <c r="JEL168" s="585"/>
      <c r="JEM168" s="585"/>
      <c r="JEN168" s="585"/>
      <c r="JEO168" s="585"/>
      <c r="JEP168" s="585"/>
      <c r="JEQ168" s="585"/>
      <c r="JER168" s="585"/>
      <c r="JES168" s="585"/>
      <c r="JET168" s="585"/>
      <c r="JEU168" s="585"/>
      <c r="JEV168" s="585"/>
      <c r="JEW168" s="585"/>
      <c r="JEX168" s="585"/>
      <c r="JEY168" s="585"/>
      <c r="JEZ168" s="585"/>
      <c r="JFA168" s="585"/>
      <c r="JFB168" s="585"/>
      <c r="JFC168" s="585"/>
      <c r="JFD168" s="585"/>
      <c r="JFE168" s="585"/>
      <c r="JFF168" s="585"/>
      <c r="JFG168" s="585"/>
      <c r="JFH168" s="585"/>
      <c r="JFI168" s="585"/>
      <c r="JFJ168" s="585"/>
      <c r="JFK168" s="585"/>
      <c r="JFL168" s="585"/>
      <c r="JFM168" s="585"/>
      <c r="JFN168" s="585"/>
      <c r="JFO168" s="585"/>
      <c r="JFP168" s="585"/>
      <c r="JFQ168" s="585"/>
      <c r="JFR168" s="585"/>
      <c r="JFS168" s="585"/>
      <c r="JFT168" s="585"/>
      <c r="JFU168" s="585"/>
      <c r="JFV168" s="585"/>
      <c r="JFW168" s="585"/>
      <c r="JFX168" s="585"/>
      <c r="JFY168" s="585"/>
      <c r="JFZ168" s="585"/>
      <c r="JGA168" s="585"/>
      <c r="JGB168" s="585"/>
      <c r="JGC168" s="585"/>
      <c r="JGD168" s="585"/>
      <c r="JGE168" s="585"/>
      <c r="JGF168" s="585"/>
      <c r="JGG168" s="585"/>
      <c r="JGH168" s="585"/>
      <c r="JGI168" s="585"/>
      <c r="JGJ168" s="585"/>
      <c r="JGK168" s="585"/>
      <c r="JGL168" s="585"/>
      <c r="JGM168" s="585"/>
      <c r="JGN168" s="585"/>
      <c r="JGO168" s="585"/>
      <c r="JGP168" s="585"/>
      <c r="JGQ168" s="585"/>
      <c r="JGR168" s="585"/>
      <c r="JGS168" s="585"/>
      <c r="JGT168" s="585"/>
      <c r="JGU168" s="585"/>
      <c r="JGV168" s="585"/>
      <c r="JGW168" s="585"/>
      <c r="JGX168" s="585"/>
      <c r="JGY168" s="585"/>
      <c r="JGZ168" s="585"/>
      <c r="JHA168" s="585"/>
      <c r="JHB168" s="585"/>
      <c r="JHC168" s="585"/>
      <c r="JHD168" s="585"/>
      <c r="JHE168" s="585"/>
      <c r="JHF168" s="585"/>
      <c r="JHG168" s="585"/>
      <c r="JHH168" s="585"/>
      <c r="JHI168" s="585"/>
      <c r="JHJ168" s="585"/>
      <c r="JHK168" s="585"/>
      <c r="JHL168" s="585"/>
      <c r="JHM168" s="585"/>
      <c r="JHN168" s="585"/>
      <c r="JHO168" s="585"/>
      <c r="JHP168" s="585"/>
      <c r="JHQ168" s="585"/>
      <c r="JHR168" s="585"/>
      <c r="JHS168" s="585"/>
      <c r="JHT168" s="585"/>
      <c r="JHU168" s="585"/>
      <c r="JHV168" s="585"/>
      <c r="JHW168" s="585"/>
      <c r="JHX168" s="585"/>
      <c r="JHY168" s="585"/>
      <c r="JHZ168" s="585"/>
      <c r="JIA168" s="585"/>
      <c r="JIB168" s="585"/>
      <c r="JIC168" s="585"/>
      <c r="JID168" s="585"/>
      <c r="JIE168" s="585"/>
      <c r="JIF168" s="585"/>
      <c r="JIG168" s="585"/>
      <c r="JIH168" s="585"/>
      <c r="JII168" s="585"/>
      <c r="JIJ168" s="585"/>
      <c r="JIK168" s="585"/>
      <c r="JIL168" s="585"/>
      <c r="JIM168" s="585"/>
      <c r="JIN168" s="585"/>
      <c r="JIO168" s="585"/>
      <c r="JIP168" s="585"/>
      <c r="JIQ168" s="585"/>
      <c r="JIR168" s="585"/>
      <c r="JIS168" s="585"/>
      <c r="JIT168" s="585"/>
      <c r="JIU168" s="585"/>
      <c r="JIV168" s="585"/>
      <c r="JIW168" s="585"/>
      <c r="JIX168" s="585"/>
      <c r="JIY168" s="585"/>
      <c r="JIZ168" s="585"/>
      <c r="JJA168" s="585"/>
      <c r="JJB168" s="585"/>
      <c r="JJC168" s="585"/>
      <c r="JJD168" s="585"/>
      <c r="JJE168" s="585"/>
      <c r="JJF168" s="585"/>
      <c r="JJG168" s="585"/>
      <c r="JJH168" s="585"/>
      <c r="JJI168" s="585"/>
      <c r="JJJ168" s="585"/>
      <c r="JJK168" s="585"/>
      <c r="JJL168" s="585"/>
      <c r="JJM168" s="585"/>
      <c r="JJN168" s="585"/>
      <c r="JJO168" s="585"/>
      <c r="JJP168" s="585"/>
      <c r="JJQ168" s="585"/>
      <c r="JJR168" s="585"/>
      <c r="JJS168" s="585"/>
      <c r="JJT168" s="585"/>
      <c r="JJU168" s="585"/>
      <c r="JJV168" s="585"/>
      <c r="JJW168" s="585"/>
      <c r="JJX168" s="585"/>
      <c r="JJY168" s="585"/>
      <c r="JJZ168" s="585"/>
      <c r="JKA168" s="585"/>
      <c r="JKB168" s="585"/>
      <c r="JKC168" s="585"/>
      <c r="JKD168" s="585"/>
      <c r="JKE168" s="585"/>
      <c r="JKF168" s="585"/>
      <c r="JKG168" s="585"/>
      <c r="JKH168" s="585"/>
      <c r="JKI168" s="585"/>
      <c r="JKJ168" s="585"/>
      <c r="JKK168" s="585"/>
      <c r="JKL168" s="585"/>
      <c r="JKM168" s="585"/>
      <c r="JKN168" s="585"/>
      <c r="JKO168" s="585"/>
      <c r="JKP168" s="585"/>
      <c r="JKQ168" s="585"/>
      <c r="JKR168" s="585"/>
      <c r="JKS168" s="585"/>
      <c r="JKT168" s="585"/>
      <c r="JKU168" s="585"/>
      <c r="JKV168" s="585"/>
      <c r="JKW168" s="585"/>
      <c r="JKX168" s="585"/>
      <c r="JKY168" s="585"/>
      <c r="JKZ168" s="585"/>
      <c r="JLA168" s="585"/>
      <c r="JLB168" s="585"/>
      <c r="JLC168" s="585"/>
      <c r="JLD168" s="585"/>
      <c r="JLE168" s="585"/>
      <c r="JLF168" s="585"/>
      <c r="JLG168" s="585"/>
      <c r="JLH168" s="585"/>
      <c r="JLI168" s="585"/>
      <c r="JLJ168" s="585"/>
      <c r="JLK168" s="585"/>
      <c r="JLL168" s="585"/>
      <c r="JLM168" s="585"/>
      <c r="JLN168" s="585"/>
      <c r="JLO168" s="585"/>
      <c r="JLP168" s="585"/>
      <c r="JLQ168" s="585"/>
      <c r="JLR168" s="585"/>
      <c r="JLS168" s="585"/>
      <c r="JLT168" s="585"/>
      <c r="JLU168" s="585"/>
      <c r="JLV168" s="585"/>
      <c r="JLW168" s="585"/>
      <c r="JLX168" s="585"/>
      <c r="JLY168" s="585"/>
      <c r="JLZ168" s="585"/>
      <c r="JMA168" s="585"/>
      <c r="JMB168" s="585"/>
      <c r="JMC168" s="585"/>
      <c r="JMD168" s="585"/>
      <c r="JME168" s="585"/>
      <c r="JMF168" s="585"/>
      <c r="JMG168" s="585"/>
      <c r="JMH168" s="585"/>
      <c r="JMI168" s="585"/>
      <c r="JMJ168" s="585"/>
      <c r="JMK168" s="585"/>
      <c r="JML168" s="585"/>
      <c r="JMM168" s="585"/>
      <c r="JMN168" s="585"/>
      <c r="JMO168" s="585"/>
      <c r="JMP168" s="585"/>
      <c r="JMQ168" s="585"/>
      <c r="JMR168" s="585"/>
      <c r="JMS168" s="585"/>
      <c r="JMT168" s="585"/>
      <c r="JMU168" s="585"/>
      <c r="JMV168" s="585"/>
      <c r="JMW168" s="585"/>
      <c r="JMX168" s="585"/>
      <c r="JMY168" s="585"/>
      <c r="JMZ168" s="585"/>
      <c r="JNA168" s="585"/>
      <c r="JNB168" s="585"/>
      <c r="JNC168" s="585"/>
      <c r="JND168" s="585"/>
      <c r="JNE168" s="585"/>
      <c r="JNF168" s="585"/>
      <c r="JNG168" s="585"/>
      <c r="JNH168" s="585"/>
      <c r="JNI168" s="585"/>
      <c r="JNJ168" s="585"/>
      <c r="JNK168" s="585"/>
      <c r="JNL168" s="585"/>
      <c r="JNM168" s="585"/>
      <c r="JNN168" s="585"/>
      <c r="JNO168" s="585"/>
      <c r="JNP168" s="585"/>
      <c r="JNQ168" s="585"/>
      <c r="JNR168" s="585"/>
      <c r="JNS168" s="585"/>
      <c r="JNT168" s="585"/>
      <c r="JNU168" s="585"/>
      <c r="JNV168" s="585"/>
      <c r="JNW168" s="585"/>
      <c r="JNX168" s="585"/>
      <c r="JNY168" s="585"/>
      <c r="JNZ168" s="585"/>
      <c r="JOA168" s="585"/>
      <c r="JOB168" s="585"/>
      <c r="JOC168" s="585"/>
      <c r="JOD168" s="585"/>
      <c r="JOE168" s="585"/>
      <c r="JOF168" s="585"/>
      <c r="JOG168" s="585"/>
      <c r="JOH168" s="585"/>
      <c r="JOI168" s="585"/>
      <c r="JOJ168" s="585"/>
      <c r="JOK168" s="585"/>
      <c r="JOL168" s="585"/>
      <c r="JOM168" s="585"/>
      <c r="JON168" s="585"/>
      <c r="JOO168" s="585"/>
      <c r="JOP168" s="585"/>
      <c r="JOQ168" s="585"/>
      <c r="JOR168" s="585"/>
      <c r="JOS168" s="585"/>
      <c r="JOT168" s="585"/>
      <c r="JOU168" s="585"/>
      <c r="JOV168" s="585"/>
      <c r="JOW168" s="585"/>
      <c r="JOX168" s="585"/>
      <c r="JOY168" s="585"/>
      <c r="JOZ168" s="585"/>
      <c r="JPA168" s="585"/>
      <c r="JPB168" s="585"/>
      <c r="JPC168" s="585"/>
      <c r="JPD168" s="585"/>
      <c r="JPE168" s="585"/>
      <c r="JPF168" s="585"/>
      <c r="JPG168" s="585"/>
      <c r="JPH168" s="585"/>
      <c r="JPI168" s="585"/>
      <c r="JPJ168" s="585"/>
      <c r="JPK168" s="585"/>
      <c r="JPL168" s="585"/>
      <c r="JPM168" s="585"/>
      <c r="JPN168" s="585"/>
      <c r="JPO168" s="585"/>
      <c r="JPP168" s="585"/>
      <c r="JPQ168" s="585"/>
      <c r="JPR168" s="585"/>
      <c r="JPS168" s="585"/>
      <c r="JPT168" s="585"/>
      <c r="JPU168" s="585"/>
      <c r="JPV168" s="585"/>
      <c r="JPW168" s="585"/>
      <c r="JPX168" s="585"/>
      <c r="JPY168" s="585"/>
      <c r="JPZ168" s="585"/>
      <c r="JQA168" s="585"/>
      <c r="JQB168" s="585"/>
      <c r="JQC168" s="585"/>
      <c r="JQD168" s="585"/>
      <c r="JQE168" s="585"/>
      <c r="JQF168" s="585"/>
      <c r="JQG168" s="585"/>
      <c r="JQH168" s="585"/>
      <c r="JQI168" s="585"/>
      <c r="JQJ168" s="585"/>
      <c r="JQK168" s="585"/>
      <c r="JQL168" s="585"/>
      <c r="JQM168" s="585"/>
      <c r="JQN168" s="585"/>
      <c r="JQO168" s="585"/>
      <c r="JQP168" s="585"/>
      <c r="JQQ168" s="585"/>
      <c r="JQR168" s="585"/>
      <c r="JQS168" s="585"/>
      <c r="JQT168" s="585"/>
      <c r="JQU168" s="585"/>
      <c r="JQV168" s="585"/>
      <c r="JQW168" s="585"/>
      <c r="JQX168" s="585"/>
      <c r="JQY168" s="585"/>
      <c r="JQZ168" s="585"/>
      <c r="JRA168" s="585"/>
      <c r="JRB168" s="585"/>
      <c r="JRC168" s="585"/>
      <c r="JRD168" s="585"/>
      <c r="JRE168" s="585"/>
      <c r="JRF168" s="585"/>
      <c r="JRG168" s="585"/>
      <c r="JRH168" s="585"/>
      <c r="JRI168" s="585"/>
      <c r="JRJ168" s="585"/>
      <c r="JRK168" s="585"/>
      <c r="JRL168" s="585"/>
      <c r="JRM168" s="585"/>
      <c r="JRN168" s="585"/>
      <c r="JRO168" s="585"/>
      <c r="JRP168" s="585"/>
      <c r="JRQ168" s="585"/>
      <c r="JRR168" s="585"/>
      <c r="JRS168" s="585"/>
      <c r="JRT168" s="585"/>
      <c r="JRU168" s="585"/>
      <c r="JRV168" s="585"/>
      <c r="JRW168" s="585"/>
      <c r="JRX168" s="585"/>
      <c r="JRY168" s="585"/>
      <c r="JRZ168" s="585"/>
      <c r="JSA168" s="585"/>
      <c r="JSB168" s="585"/>
      <c r="JSC168" s="585"/>
      <c r="JSD168" s="585"/>
      <c r="JSE168" s="585"/>
      <c r="JSF168" s="585"/>
      <c r="JSG168" s="585"/>
      <c r="JSH168" s="585"/>
      <c r="JSI168" s="585"/>
      <c r="JSJ168" s="585"/>
      <c r="JSK168" s="585"/>
      <c r="JSL168" s="585"/>
      <c r="JSM168" s="585"/>
      <c r="JSN168" s="585"/>
      <c r="JSO168" s="585"/>
      <c r="JSP168" s="585"/>
      <c r="JSQ168" s="585"/>
      <c r="JSR168" s="585"/>
      <c r="JSS168" s="585"/>
      <c r="JST168" s="585"/>
      <c r="JSU168" s="585"/>
      <c r="JSV168" s="585"/>
      <c r="JSW168" s="585"/>
      <c r="JSX168" s="585"/>
      <c r="JSY168" s="585"/>
      <c r="JSZ168" s="585"/>
      <c r="JTA168" s="585"/>
      <c r="JTB168" s="585"/>
      <c r="JTC168" s="585"/>
      <c r="JTD168" s="585"/>
      <c r="JTE168" s="585"/>
      <c r="JTF168" s="585"/>
      <c r="JTG168" s="585"/>
      <c r="JTH168" s="585"/>
      <c r="JTI168" s="585"/>
      <c r="JTJ168" s="585"/>
      <c r="JTK168" s="585"/>
      <c r="JTL168" s="585"/>
      <c r="JTM168" s="585"/>
      <c r="JTN168" s="585"/>
      <c r="JTO168" s="585"/>
      <c r="JTP168" s="585"/>
      <c r="JTQ168" s="585"/>
      <c r="JTR168" s="585"/>
      <c r="JTS168" s="585"/>
      <c r="JTT168" s="585"/>
      <c r="JTU168" s="585"/>
      <c r="JTV168" s="585"/>
      <c r="JTW168" s="585"/>
      <c r="JTX168" s="585"/>
      <c r="JTY168" s="585"/>
      <c r="JTZ168" s="585"/>
      <c r="JUA168" s="585"/>
      <c r="JUB168" s="585"/>
      <c r="JUC168" s="585"/>
      <c r="JUD168" s="585"/>
      <c r="JUE168" s="585"/>
      <c r="JUF168" s="585"/>
      <c r="JUG168" s="585"/>
      <c r="JUH168" s="585"/>
      <c r="JUI168" s="585"/>
      <c r="JUJ168" s="585"/>
      <c r="JUK168" s="585"/>
      <c r="JUL168" s="585"/>
      <c r="JUM168" s="585"/>
      <c r="JUN168" s="585"/>
      <c r="JUO168" s="585"/>
      <c r="JUP168" s="585"/>
      <c r="JUQ168" s="585"/>
      <c r="JUR168" s="585"/>
      <c r="JUS168" s="585"/>
      <c r="JUT168" s="585"/>
      <c r="JUU168" s="585"/>
      <c r="JUV168" s="585"/>
      <c r="JUW168" s="585"/>
      <c r="JUX168" s="585"/>
      <c r="JUY168" s="585"/>
      <c r="JUZ168" s="585"/>
      <c r="JVA168" s="585"/>
      <c r="JVB168" s="585"/>
      <c r="JVC168" s="585"/>
      <c r="JVD168" s="585"/>
      <c r="JVE168" s="585"/>
      <c r="JVF168" s="585"/>
      <c r="JVG168" s="585"/>
      <c r="JVH168" s="585"/>
      <c r="JVI168" s="585"/>
      <c r="JVJ168" s="585"/>
      <c r="JVK168" s="585"/>
      <c r="JVL168" s="585"/>
      <c r="JVM168" s="585"/>
      <c r="JVN168" s="585"/>
      <c r="JVO168" s="585"/>
      <c r="JVP168" s="585"/>
      <c r="JVQ168" s="585"/>
      <c r="JVR168" s="585"/>
      <c r="JVS168" s="585"/>
      <c r="JVT168" s="585"/>
      <c r="JVU168" s="585"/>
      <c r="JVV168" s="585"/>
      <c r="JVW168" s="585"/>
      <c r="JVX168" s="585"/>
      <c r="JVY168" s="585"/>
      <c r="JVZ168" s="585"/>
      <c r="JWA168" s="585"/>
      <c r="JWB168" s="585"/>
      <c r="JWC168" s="585"/>
      <c r="JWD168" s="585"/>
      <c r="JWE168" s="585"/>
      <c r="JWF168" s="585"/>
      <c r="JWG168" s="585"/>
      <c r="JWH168" s="585"/>
      <c r="JWI168" s="585"/>
      <c r="JWJ168" s="585"/>
      <c r="JWK168" s="585"/>
      <c r="JWL168" s="585"/>
      <c r="JWM168" s="585"/>
      <c r="JWN168" s="585"/>
      <c r="JWO168" s="585"/>
      <c r="JWP168" s="585"/>
      <c r="JWQ168" s="585"/>
      <c r="JWR168" s="585"/>
      <c r="JWS168" s="585"/>
      <c r="JWT168" s="585"/>
      <c r="JWU168" s="585"/>
      <c r="JWV168" s="585"/>
      <c r="JWW168" s="585"/>
      <c r="JWX168" s="585"/>
      <c r="JWY168" s="585"/>
      <c r="JWZ168" s="585"/>
      <c r="JXA168" s="585"/>
      <c r="JXB168" s="585"/>
      <c r="JXC168" s="585"/>
      <c r="JXD168" s="585"/>
      <c r="JXE168" s="585"/>
      <c r="JXF168" s="585"/>
      <c r="JXG168" s="585"/>
      <c r="JXH168" s="585"/>
      <c r="JXI168" s="585"/>
      <c r="JXJ168" s="585"/>
      <c r="JXK168" s="585"/>
      <c r="JXL168" s="585"/>
      <c r="JXM168" s="585"/>
      <c r="JXN168" s="585"/>
      <c r="JXO168" s="585"/>
      <c r="JXP168" s="585"/>
      <c r="JXQ168" s="585"/>
      <c r="JXR168" s="585"/>
      <c r="JXS168" s="585"/>
      <c r="JXT168" s="585"/>
      <c r="JXU168" s="585"/>
      <c r="JXV168" s="585"/>
      <c r="JXW168" s="585"/>
      <c r="JXX168" s="585"/>
      <c r="JXY168" s="585"/>
      <c r="JXZ168" s="585"/>
      <c r="JYA168" s="585"/>
      <c r="JYB168" s="585"/>
      <c r="JYC168" s="585"/>
      <c r="JYD168" s="585"/>
      <c r="JYE168" s="585"/>
      <c r="JYF168" s="585"/>
      <c r="JYG168" s="585"/>
      <c r="JYH168" s="585"/>
      <c r="JYI168" s="585"/>
      <c r="JYJ168" s="585"/>
      <c r="JYK168" s="585"/>
      <c r="JYL168" s="585"/>
      <c r="JYM168" s="585"/>
      <c r="JYN168" s="585"/>
      <c r="JYO168" s="585"/>
      <c r="JYP168" s="585"/>
      <c r="JYQ168" s="585"/>
      <c r="JYR168" s="585"/>
      <c r="JYS168" s="585"/>
      <c r="JYT168" s="585"/>
      <c r="JYU168" s="585"/>
      <c r="JYV168" s="585"/>
      <c r="JYW168" s="585"/>
      <c r="JYX168" s="585"/>
      <c r="JYY168" s="585"/>
      <c r="JYZ168" s="585"/>
      <c r="JZA168" s="585"/>
      <c r="JZB168" s="585"/>
      <c r="JZC168" s="585"/>
      <c r="JZD168" s="585"/>
      <c r="JZE168" s="585"/>
      <c r="JZF168" s="585"/>
      <c r="JZG168" s="585"/>
      <c r="JZH168" s="585"/>
      <c r="JZI168" s="585"/>
      <c r="JZJ168" s="585"/>
      <c r="JZK168" s="585"/>
      <c r="JZL168" s="585"/>
      <c r="JZM168" s="585"/>
      <c r="JZN168" s="585"/>
      <c r="JZO168" s="585"/>
      <c r="JZP168" s="585"/>
      <c r="JZQ168" s="585"/>
      <c r="JZR168" s="585"/>
      <c r="JZS168" s="585"/>
      <c r="JZT168" s="585"/>
      <c r="JZU168" s="585"/>
      <c r="JZV168" s="585"/>
      <c r="JZW168" s="585"/>
      <c r="JZX168" s="585"/>
      <c r="JZY168" s="585"/>
      <c r="JZZ168" s="585"/>
      <c r="KAA168" s="585"/>
      <c r="KAB168" s="585"/>
      <c r="KAC168" s="585"/>
      <c r="KAD168" s="585"/>
      <c r="KAE168" s="585"/>
      <c r="KAF168" s="585"/>
      <c r="KAG168" s="585"/>
      <c r="KAH168" s="585"/>
      <c r="KAI168" s="585"/>
      <c r="KAJ168" s="585"/>
      <c r="KAK168" s="585"/>
      <c r="KAL168" s="585"/>
      <c r="KAM168" s="585"/>
      <c r="KAN168" s="585"/>
      <c r="KAO168" s="585"/>
      <c r="KAP168" s="585"/>
      <c r="KAQ168" s="585"/>
      <c r="KAR168" s="585"/>
      <c r="KAS168" s="585"/>
      <c r="KAT168" s="585"/>
      <c r="KAU168" s="585"/>
      <c r="KAV168" s="585"/>
      <c r="KAW168" s="585"/>
      <c r="KAX168" s="585"/>
      <c r="KAY168" s="585"/>
      <c r="KAZ168" s="585"/>
      <c r="KBA168" s="585"/>
      <c r="KBB168" s="585"/>
      <c r="KBC168" s="585"/>
      <c r="KBD168" s="585"/>
      <c r="KBE168" s="585"/>
      <c r="KBF168" s="585"/>
      <c r="KBG168" s="585"/>
      <c r="KBH168" s="585"/>
      <c r="KBI168" s="585"/>
      <c r="KBJ168" s="585"/>
      <c r="KBK168" s="585"/>
      <c r="KBL168" s="585"/>
      <c r="KBM168" s="585"/>
      <c r="KBN168" s="585"/>
      <c r="KBO168" s="585"/>
      <c r="KBP168" s="585"/>
      <c r="KBQ168" s="585"/>
      <c r="KBR168" s="585"/>
      <c r="KBS168" s="585"/>
      <c r="KBT168" s="585"/>
      <c r="KBU168" s="585"/>
      <c r="KBV168" s="585"/>
      <c r="KBW168" s="585"/>
      <c r="KBX168" s="585"/>
      <c r="KBY168" s="585"/>
      <c r="KBZ168" s="585"/>
      <c r="KCA168" s="585"/>
      <c r="KCB168" s="585"/>
      <c r="KCC168" s="585"/>
      <c r="KCD168" s="585"/>
      <c r="KCE168" s="585"/>
      <c r="KCF168" s="585"/>
      <c r="KCG168" s="585"/>
      <c r="KCH168" s="585"/>
      <c r="KCI168" s="585"/>
      <c r="KCJ168" s="585"/>
      <c r="KCK168" s="585"/>
      <c r="KCL168" s="585"/>
      <c r="KCM168" s="585"/>
      <c r="KCN168" s="585"/>
      <c r="KCO168" s="585"/>
      <c r="KCP168" s="585"/>
      <c r="KCQ168" s="585"/>
      <c r="KCR168" s="585"/>
      <c r="KCS168" s="585"/>
      <c r="KCT168" s="585"/>
      <c r="KCU168" s="585"/>
      <c r="KCV168" s="585"/>
      <c r="KCW168" s="585"/>
      <c r="KCX168" s="585"/>
      <c r="KCY168" s="585"/>
      <c r="KCZ168" s="585"/>
      <c r="KDA168" s="585"/>
      <c r="KDB168" s="585"/>
      <c r="KDC168" s="585"/>
      <c r="KDD168" s="585"/>
      <c r="KDE168" s="585"/>
      <c r="KDF168" s="585"/>
      <c r="KDG168" s="585"/>
      <c r="KDH168" s="585"/>
      <c r="KDI168" s="585"/>
      <c r="KDJ168" s="585"/>
      <c r="KDK168" s="585"/>
      <c r="KDL168" s="585"/>
      <c r="KDM168" s="585"/>
      <c r="KDN168" s="585"/>
      <c r="KDO168" s="585"/>
      <c r="KDP168" s="585"/>
      <c r="KDQ168" s="585"/>
      <c r="KDR168" s="585"/>
      <c r="KDS168" s="585"/>
      <c r="KDT168" s="585"/>
      <c r="KDU168" s="585"/>
      <c r="KDV168" s="585"/>
      <c r="KDW168" s="585"/>
      <c r="KDX168" s="585"/>
      <c r="KDY168" s="585"/>
      <c r="KDZ168" s="585"/>
      <c r="KEA168" s="585"/>
      <c r="KEB168" s="585"/>
      <c r="KEC168" s="585"/>
      <c r="KED168" s="585"/>
      <c r="KEE168" s="585"/>
      <c r="KEF168" s="585"/>
      <c r="KEG168" s="585"/>
      <c r="KEH168" s="585"/>
      <c r="KEI168" s="585"/>
      <c r="KEJ168" s="585"/>
      <c r="KEK168" s="585"/>
      <c r="KEL168" s="585"/>
      <c r="KEM168" s="585"/>
      <c r="KEN168" s="585"/>
      <c r="KEO168" s="585"/>
      <c r="KEP168" s="585"/>
      <c r="KEQ168" s="585"/>
      <c r="KER168" s="585"/>
      <c r="KES168" s="585"/>
      <c r="KET168" s="585"/>
      <c r="KEU168" s="585"/>
      <c r="KEV168" s="585"/>
      <c r="KEW168" s="585"/>
      <c r="KEX168" s="585"/>
      <c r="KEY168" s="585"/>
      <c r="KEZ168" s="585"/>
      <c r="KFA168" s="585"/>
      <c r="KFB168" s="585"/>
      <c r="KFC168" s="585"/>
      <c r="KFD168" s="585"/>
      <c r="KFE168" s="585"/>
      <c r="KFF168" s="585"/>
      <c r="KFG168" s="585"/>
      <c r="KFH168" s="585"/>
      <c r="KFI168" s="585"/>
      <c r="KFJ168" s="585"/>
      <c r="KFK168" s="585"/>
      <c r="KFL168" s="585"/>
      <c r="KFM168" s="585"/>
      <c r="KFN168" s="585"/>
      <c r="KFO168" s="585"/>
      <c r="KFP168" s="585"/>
      <c r="KFQ168" s="585"/>
      <c r="KFR168" s="585"/>
      <c r="KFS168" s="585"/>
      <c r="KFT168" s="585"/>
      <c r="KFU168" s="585"/>
      <c r="KFV168" s="585"/>
      <c r="KFW168" s="585"/>
      <c r="KFX168" s="585"/>
      <c r="KFY168" s="585"/>
      <c r="KFZ168" s="585"/>
      <c r="KGA168" s="585"/>
      <c r="KGB168" s="585"/>
      <c r="KGC168" s="585"/>
      <c r="KGD168" s="585"/>
      <c r="KGE168" s="585"/>
      <c r="KGF168" s="585"/>
      <c r="KGG168" s="585"/>
      <c r="KGH168" s="585"/>
      <c r="KGI168" s="585"/>
      <c r="KGJ168" s="585"/>
      <c r="KGK168" s="585"/>
      <c r="KGL168" s="585"/>
      <c r="KGM168" s="585"/>
      <c r="KGN168" s="585"/>
      <c r="KGO168" s="585"/>
      <c r="KGP168" s="585"/>
      <c r="KGQ168" s="585"/>
      <c r="KGR168" s="585"/>
      <c r="KGS168" s="585"/>
      <c r="KGT168" s="585"/>
      <c r="KGU168" s="585"/>
      <c r="KGV168" s="585"/>
      <c r="KGW168" s="585"/>
      <c r="KGX168" s="585"/>
      <c r="KGY168" s="585"/>
      <c r="KGZ168" s="585"/>
      <c r="KHA168" s="585"/>
      <c r="KHB168" s="585"/>
      <c r="KHC168" s="585"/>
      <c r="KHD168" s="585"/>
      <c r="KHE168" s="585"/>
      <c r="KHF168" s="585"/>
      <c r="KHG168" s="585"/>
      <c r="KHH168" s="585"/>
      <c r="KHI168" s="585"/>
      <c r="KHJ168" s="585"/>
      <c r="KHK168" s="585"/>
      <c r="KHL168" s="585"/>
      <c r="KHM168" s="585"/>
      <c r="KHN168" s="585"/>
      <c r="KHO168" s="585"/>
      <c r="KHP168" s="585"/>
      <c r="KHQ168" s="585"/>
      <c r="KHR168" s="585"/>
      <c r="KHS168" s="585"/>
      <c r="KHT168" s="585"/>
      <c r="KHU168" s="585"/>
      <c r="KHV168" s="585"/>
      <c r="KHW168" s="585"/>
      <c r="KHX168" s="585"/>
      <c r="KHY168" s="585"/>
      <c r="KHZ168" s="585"/>
      <c r="KIA168" s="585"/>
      <c r="KIB168" s="585"/>
      <c r="KIC168" s="585"/>
      <c r="KID168" s="585"/>
      <c r="KIE168" s="585"/>
      <c r="KIF168" s="585"/>
      <c r="KIG168" s="585"/>
      <c r="KIH168" s="585"/>
      <c r="KII168" s="585"/>
      <c r="KIJ168" s="585"/>
      <c r="KIK168" s="585"/>
      <c r="KIL168" s="585"/>
      <c r="KIM168" s="585"/>
      <c r="KIN168" s="585"/>
      <c r="KIO168" s="585"/>
      <c r="KIP168" s="585"/>
      <c r="KIQ168" s="585"/>
      <c r="KIR168" s="585"/>
      <c r="KIS168" s="585"/>
      <c r="KIT168" s="585"/>
      <c r="KIU168" s="585"/>
      <c r="KIV168" s="585"/>
      <c r="KIW168" s="585"/>
      <c r="KIX168" s="585"/>
      <c r="KIY168" s="585"/>
      <c r="KIZ168" s="585"/>
      <c r="KJA168" s="585"/>
      <c r="KJB168" s="585"/>
      <c r="KJC168" s="585"/>
      <c r="KJD168" s="585"/>
      <c r="KJE168" s="585"/>
      <c r="KJF168" s="585"/>
      <c r="KJG168" s="585"/>
      <c r="KJH168" s="585"/>
      <c r="KJI168" s="585"/>
      <c r="KJJ168" s="585"/>
      <c r="KJK168" s="585"/>
      <c r="KJL168" s="585"/>
      <c r="KJM168" s="585"/>
      <c r="KJN168" s="585"/>
      <c r="KJO168" s="585"/>
      <c r="KJP168" s="585"/>
      <c r="KJQ168" s="585"/>
      <c r="KJR168" s="585"/>
      <c r="KJS168" s="585"/>
      <c r="KJT168" s="585"/>
      <c r="KJU168" s="585"/>
      <c r="KJV168" s="585"/>
      <c r="KJW168" s="585"/>
      <c r="KJX168" s="585"/>
      <c r="KJY168" s="585"/>
      <c r="KJZ168" s="585"/>
      <c r="KKA168" s="585"/>
      <c r="KKB168" s="585"/>
      <c r="KKC168" s="585"/>
      <c r="KKD168" s="585"/>
      <c r="KKE168" s="585"/>
      <c r="KKF168" s="585"/>
      <c r="KKG168" s="585"/>
      <c r="KKH168" s="585"/>
      <c r="KKI168" s="585"/>
      <c r="KKJ168" s="585"/>
      <c r="KKK168" s="585"/>
      <c r="KKL168" s="585"/>
      <c r="KKM168" s="585"/>
      <c r="KKN168" s="585"/>
      <c r="KKO168" s="585"/>
      <c r="KKP168" s="585"/>
      <c r="KKQ168" s="585"/>
      <c r="KKR168" s="585"/>
      <c r="KKS168" s="585"/>
      <c r="KKT168" s="585"/>
      <c r="KKU168" s="585"/>
      <c r="KKV168" s="585"/>
      <c r="KKW168" s="585"/>
      <c r="KKX168" s="585"/>
      <c r="KKY168" s="585"/>
      <c r="KKZ168" s="585"/>
      <c r="KLA168" s="585"/>
      <c r="KLB168" s="585"/>
      <c r="KLC168" s="585"/>
      <c r="KLD168" s="585"/>
      <c r="KLE168" s="585"/>
      <c r="KLF168" s="585"/>
      <c r="KLG168" s="585"/>
      <c r="KLH168" s="585"/>
      <c r="KLI168" s="585"/>
      <c r="KLJ168" s="585"/>
      <c r="KLK168" s="585"/>
      <c r="KLL168" s="585"/>
      <c r="KLM168" s="585"/>
      <c r="KLN168" s="585"/>
      <c r="KLO168" s="585"/>
      <c r="KLP168" s="585"/>
      <c r="KLQ168" s="585"/>
      <c r="KLR168" s="585"/>
      <c r="KLS168" s="585"/>
      <c r="KLT168" s="585"/>
      <c r="KLU168" s="585"/>
      <c r="KLV168" s="585"/>
      <c r="KLW168" s="585"/>
      <c r="KLX168" s="585"/>
      <c r="KLY168" s="585"/>
      <c r="KLZ168" s="585"/>
      <c r="KMA168" s="585"/>
      <c r="KMB168" s="585"/>
      <c r="KMC168" s="585"/>
      <c r="KMD168" s="585"/>
      <c r="KME168" s="585"/>
      <c r="KMF168" s="585"/>
      <c r="KMG168" s="585"/>
      <c r="KMH168" s="585"/>
      <c r="KMI168" s="585"/>
      <c r="KMJ168" s="585"/>
      <c r="KMK168" s="585"/>
      <c r="KML168" s="585"/>
      <c r="KMM168" s="585"/>
      <c r="KMN168" s="585"/>
      <c r="KMO168" s="585"/>
      <c r="KMP168" s="585"/>
      <c r="KMQ168" s="585"/>
      <c r="KMR168" s="585"/>
      <c r="KMS168" s="585"/>
      <c r="KMT168" s="585"/>
      <c r="KMU168" s="585"/>
      <c r="KMV168" s="585"/>
      <c r="KMW168" s="585"/>
      <c r="KMX168" s="585"/>
      <c r="KMY168" s="585"/>
      <c r="KMZ168" s="585"/>
      <c r="KNA168" s="585"/>
      <c r="KNB168" s="585"/>
      <c r="KNC168" s="585"/>
      <c r="KND168" s="585"/>
      <c r="KNE168" s="585"/>
      <c r="KNF168" s="585"/>
      <c r="KNG168" s="585"/>
      <c r="KNH168" s="585"/>
      <c r="KNI168" s="585"/>
      <c r="KNJ168" s="585"/>
      <c r="KNK168" s="585"/>
      <c r="KNL168" s="585"/>
      <c r="KNM168" s="585"/>
      <c r="KNN168" s="585"/>
      <c r="KNO168" s="585"/>
      <c r="KNP168" s="585"/>
      <c r="KNQ168" s="585"/>
      <c r="KNR168" s="585"/>
      <c r="KNS168" s="585"/>
      <c r="KNT168" s="585"/>
      <c r="KNU168" s="585"/>
      <c r="KNV168" s="585"/>
      <c r="KNW168" s="585"/>
      <c r="KNX168" s="585"/>
      <c r="KNY168" s="585"/>
      <c r="KNZ168" s="585"/>
      <c r="KOA168" s="585"/>
      <c r="KOB168" s="585"/>
      <c r="KOC168" s="585"/>
      <c r="KOD168" s="585"/>
      <c r="KOE168" s="585"/>
      <c r="KOF168" s="585"/>
      <c r="KOG168" s="585"/>
      <c r="KOH168" s="585"/>
      <c r="KOI168" s="585"/>
      <c r="KOJ168" s="585"/>
      <c r="KOK168" s="585"/>
      <c r="KOL168" s="585"/>
      <c r="KOM168" s="585"/>
      <c r="KON168" s="585"/>
      <c r="KOO168" s="585"/>
      <c r="KOP168" s="585"/>
      <c r="KOQ168" s="585"/>
      <c r="KOR168" s="585"/>
      <c r="KOS168" s="585"/>
      <c r="KOT168" s="585"/>
      <c r="KOU168" s="585"/>
      <c r="KOV168" s="585"/>
      <c r="KOW168" s="585"/>
      <c r="KOX168" s="585"/>
      <c r="KOY168" s="585"/>
      <c r="KOZ168" s="585"/>
      <c r="KPA168" s="585"/>
      <c r="KPB168" s="585"/>
      <c r="KPC168" s="585"/>
      <c r="KPD168" s="585"/>
      <c r="KPE168" s="585"/>
      <c r="KPF168" s="585"/>
      <c r="KPG168" s="585"/>
      <c r="KPH168" s="585"/>
      <c r="KPI168" s="585"/>
      <c r="KPJ168" s="585"/>
      <c r="KPK168" s="585"/>
      <c r="KPL168" s="585"/>
      <c r="KPM168" s="585"/>
      <c r="KPN168" s="585"/>
      <c r="KPO168" s="585"/>
      <c r="KPP168" s="585"/>
      <c r="KPQ168" s="585"/>
      <c r="KPR168" s="585"/>
      <c r="KPS168" s="585"/>
      <c r="KPT168" s="585"/>
      <c r="KPU168" s="585"/>
      <c r="KPV168" s="585"/>
      <c r="KPW168" s="585"/>
      <c r="KPX168" s="585"/>
      <c r="KPY168" s="585"/>
      <c r="KPZ168" s="585"/>
      <c r="KQA168" s="585"/>
      <c r="KQB168" s="585"/>
      <c r="KQC168" s="585"/>
      <c r="KQD168" s="585"/>
      <c r="KQE168" s="585"/>
      <c r="KQF168" s="585"/>
      <c r="KQG168" s="585"/>
      <c r="KQH168" s="585"/>
      <c r="KQI168" s="585"/>
      <c r="KQJ168" s="585"/>
      <c r="KQK168" s="585"/>
      <c r="KQL168" s="585"/>
      <c r="KQM168" s="585"/>
      <c r="KQN168" s="585"/>
      <c r="KQO168" s="585"/>
      <c r="KQP168" s="585"/>
      <c r="KQQ168" s="585"/>
      <c r="KQR168" s="585"/>
      <c r="KQS168" s="585"/>
      <c r="KQT168" s="585"/>
      <c r="KQU168" s="585"/>
      <c r="KQV168" s="585"/>
      <c r="KQW168" s="585"/>
      <c r="KQX168" s="585"/>
      <c r="KQY168" s="585"/>
      <c r="KQZ168" s="585"/>
      <c r="KRA168" s="585"/>
      <c r="KRB168" s="585"/>
      <c r="KRC168" s="585"/>
      <c r="KRD168" s="585"/>
      <c r="KRE168" s="585"/>
      <c r="KRF168" s="585"/>
      <c r="KRG168" s="585"/>
      <c r="KRH168" s="585"/>
      <c r="KRI168" s="585"/>
      <c r="KRJ168" s="585"/>
      <c r="KRK168" s="585"/>
      <c r="KRL168" s="585"/>
      <c r="KRM168" s="585"/>
      <c r="KRN168" s="585"/>
      <c r="KRO168" s="585"/>
      <c r="KRP168" s="585"/>
      <c r="KRQ168" s="585"/>
      <c r="KRR168" s="585"/>
      <c r="KRS168" s="585"/>
      <c r="KRT168" s="585"/>
      <c r="KRU168" s="585"/>
      <c r="KRV168" s="585"/>
      <c r="KRW168" s="585"/>
      <c r="KRX168" s="585"/>
      <c r="KRY168" s="585"/>
      <c r="KRZ168" s="585"/>
      <c r="KSA168" s="585"/>
      <c r="KSB168" s="585"/>
      <c r="KSC168" s="585"/>
      <c r="KSD168" s="585"/>
      <c r="KSE168" s="585"/>
      <c r="KSF168" s="585"/>
      <c r="KSG168" s="585"/>
      <c r="KSH168" s="585"/>
      <c r="KSI168" s="585"/>
      <c r="KSJ168" s="585"/>
      <c r="KSK168" s="585"/>
      <c r="KSL168" s="585"/>
      <c r="KSM168" s="585"/>
      <c r="KSN168" s="585"/>
      <c r="KSO168" s="585"/>
      <c r="KSP168" s="585"/>
      <c r="KSQ168" s="585"/>
      <c r="KSR168" s="585"/>
      <c r="KSS168" s="585"/>
      <c r="KST168" s="585"/>
      <c r="KSU168" s="585"/>
      <c r="KSV168" s="585"/>
      <c r="KSW168" s="585"/>
      <c r="KSX168" s="585"/>
      <c r="KSY168" s="585"/>
      <c r="KSZ168" s="585"/>
      <c r="KTA168" s="585"/>
      <c r="KTB168" s="585"/>
      <c r="KTC168" s="585"/>
      <c r="KTD168" s="585"/>
      <c r="KTE168" s="585"/>
      <c r="KTF168" s="585"/>
      <c r="KTG168" s="585"/>
      <c r="KTH168" s="585"/>
      <c r="KTI168" s="585"/>
      <c r="KTJ168" s="585"/>
      <c r="KTK168" s="585"/>
      <c r="KTL168" s="585"/>
      <c r="KTM168" s="585"/>
      <c r="KTN168" s="585"/>
      <c r="KTO168" s="585"/>
      <c r="KTP168" s="585"/>
      <c r="KTQ168" s="585"/>
      <c r="KTR168" s="585"/>
      <c r="KTS168" s="585"/>
      <c r="KTT168" s="585"/>
      <c r="KTU168" s="585"/>
      <c r="KTV168" s="585"/>
      <c r="KTW168" s="585"/>
      <c r="KTX168" s="585"/>
      <c r="KTY168" s="585"/>
      <c r="KTZ168" s="585"/>
      <c r="KUA168" s="585"/>
      <c r="KUB168" s="585"/>
      <c r="KUC168" s="585"/>
      <c r="KUD168" s="585"/>
      <c r="KUE168" s="585"/>
      <c r="KUF168" s="585"/>
      <c r="KUG168" s="585"/>
      <c r="KUH168" s="585"/>
      <c r="KUI168" s="585"/>
      <c r="KUJ168" s="585"/>
      <c r="KUK168" s="585"/>
      <c r="KUL168" s="585"/>
      <c r="KUM168" s="585"/>
      <c r="KUN168" s="585"/>
      <c r="KUO168" s="585"/>
      <c r="KUP168" s="585"/>
      <c r="KUQ168" s="585"/>
      <c r="KUR168" s="585"/>
      <c r="KUS168" s="585"/>
      <c r="KUT168" s="585"/>
      <c r="KUU168" s="585"/>
      <c r="KUV168" s="585"/>
      <c r="KUW168" s="585"/>
      <c r="KUX168" s="585"/>
      <c r="KUY168" s="585"/>
      <c r="KUZ168" s="585"/>
      <c r="KVA168" s="585"/>
      <c r="KVB168" s="585"/>
      <c r="KVC168" s="585"/>
      <c r="KVD168" s="585"/>
      <c r="KVE168" s="585"/>
      <c r="KVF168" s="585"/>
      <c r="KVG168" s="585"/>
      <c r="KVH168" s="585"/>
      <c r="KVI168" s="585"/>
      <c r="KVJ168" s="585"/>
      <c r="KVK168" s="585"/>
      <c r="KVL168" s="585"/>
      <c r="KVM168" s="585"/>
      <c r="KVN168" s="585"/>
      <c r="KVO168" s="585"/>
      <c r="KVP168" s="585"/>
      <c r="KVQ168" s="585"/>
      <c r="KVR168" s="585"/>
      <c r="KVS168" s="585"/>
      <c r="KVT168" s="585"/>
      <c r="KVU168" s="585"/>
      <c r="KVV168" s="585"/>
      <c r="KVW168" s="585"/>
      <c r="KVX168" s="585"/>
      <c r="KVY168" s="585"/>
      <c r="KVZ168" s="585"/>
      <c r="KWA168" s="585"/>
      <c r="KWB168" s="585"/>
      <c r="KWC168" s="585"/>
      <c r="KWD168" s="585"/>
      <c r="KWE168" s="585"/>
      <c r="KWF168" s="585"/>
      <c r="KWG168" s="585"/>
      <c r="KWH168" s="585"/>
      <c r="KWI168" s="585"/>
      <c r="KWJ168" s="585"/>
      <c r="KWK168" s="585"/>
      <c r="KWL168" s="585"/>
      <c r="KWM168" s="585"/>
      <c r="KWN168" s="585"/>
      <c r="KWO168" s="585"/>
      <c r="KWP168" s="585"/>
      <c r="KWQ168" s="585"/>
      <c r="KWR168" s="585"/>
      <c r="KWS168" s="585"/>
      <c r="KWT168" s="585"/>
      <c r="KWU168" s="585"/>
      <c r="KWV168" s="585"/>
      <c r="KWW168" s="585"/>
      <c r="KWX168" s="585"/>
      <c r="KWY168" s="585"/>
      <c r="KWZ168" s="585"/>
      <c r="KXA168" s="585"/>
      <c r="KXB168" s="585"/>
      <c r="KXC168" s="585"/>
      <c r="KXD168" s="585"/>
      <c r="KXE168" s="585"/>
      <c r="KXF168" s="585"/>
      <c r="KXG168" s="585"/>
      <c r="KXH168" s="585"/>
      <c r="KXI168" s="585"/>
      <c r="KXJ168" s="585"/>
      <c r="KXK168" s="585"/>
      <c r="KXL168" s="585"/>
      <c r="KXM168" s="585"/>
      <c r="KXN168" s="585"/>
      <c r="KXO168" s="585"/>
      <c r="KXP168" s="585"/>
      <c r="KXQ168" s="585"/>
      <c r="KXR168" s="585"/>
      <c r="KXS168" s="585"/>
      <c r="KXT168" s="585"/>
      <c r="KXU168" s="585"/>
      <c r="KXV168" s="585"/>
      <c r="KXW168" s="585"/>
      <c r="KXX168" s="585"/>
      <c r="KXY168" s="585"/>
      <c r="KXZ168" s="585"/>
      <c r="KYA168" s="585"/>
      <c r="KYB168" s="585"/>
      <c r="KYC168" s="585"/>
      <c r="KYD168" s="585"/>
      <c r="KYE168" s="585"/>
      <c r="KYF168" s="585"/>
      <c r="KYG168" s="585"/>
      <c r="KYH168" s="585"/>
      <c r="KYI168" s="585"/>
      <c r="KYJ168" s="585"/>
      <c r="KYK168" s="585"/>
      <c r="KYL168" s="585"/>
      <c r="KYM168" s="585"/>
      <c r="KYN168" s="585"/>
      <c r="KYO168" s="585"/>
      <c r="KYP168" s="585"/>
      <c r="KYQ168" s="585"/>
      <c r="KYR168" s="585"/>
      <c r="KYS168" s="585"/>
      <c r="KYT168" s="585"/>
      <c r="KYU168" s="585"/>
      <c r="KYV168" s="585"/>
      <c r="KYW168" s="585"/>
      <c r="KYX168" s="585"/>
      <c r="KYY168" s="585"/>
      <c r="KYZ168" s="585"/>
      <c r="KZA168" s="585"/>
      <c r="KZB168" s="585"/>
      <c r="KZC168" s="585"/>
      <c r="KZD168" s="585"/>
      <c r="KZE168" s="585"/>
      <c r="KZF168" s="585"/>
      <c r="KZG168" s="585"/>
      <c r="KZH168" s="585"/>
      <c r="KZI168" s="585"/>
      <c r="KZJ168" s="585"/>
      <c r="KZK168" s="585"/>
      <c r="KZL168" s="585"/>
      <c r="KZM168" s="585"/>
      <c r="KZN168" s="585"/>
      <c r="KZO168" s="585"/>
      <c r="KZP168" s="585"/>
      <c r="KZQ168" s="585"/>
      <c r="KZR168" s="585"/>
      <c r="KZS168" s="585"/>
      <c r="KZT168" s="585"/>
      <c r="KZU168" s="585"/>
      <c r="KZV168" s="585"/>
      <c r="KZW168" s="585"/>
      <c r="KZX168" s="585"/>
      <c r="KZY168" s="585"/>
      <c r="KZZ168" s="585"/>
      <c r="LAA168" s="585"/>
      <c r="LAB168" s="585"/>
      <c r="LAC168" s="585"/>
      <c r="LAD168" s="585"/>
      <c r="LAE168" s="585"/>
      <c r="LAF168" s="585"/>
      <c r="LAG168" s="585"/>
      <c r="LAH168" s="585"/>
      <c r="LAI168" s="585"/>
      <c r="LAJ168" s="585"/>
      <c r="LAK168" s="585"/>
      <c r="LAL168" s="585"/>
      <c r="LAM168" s="585"/>
      <c r="LAN168" s="585"/>
      <c r="LAO168" s="585"/>
      <c r="LAP168" s="585"/>
      <c r="LAQ168" s="585"/>
      <c r="LAR168" s="585"/>
      <c r="LAS168" s="585"/>
      <c r="LAT168" s="585"/>
      <c r="LAU168" s="585"/>
      <c r="LAV168" s="585"/>
      <c r="LAW168" s="585"/>
      <c r="LAX168" s="585"/>
      <c r="LAY168" s="585"/>
      <c r="LAZ168" s="585"/>
      <c r="LBA168" s="585"/>
      <c r="LBB168" s="585"/>
      <c r="LBC168" s="585"/>
      <c r="LBD168" s="585"/>
      <c r="LBE168" s="585"/>
      <c r="LBF168" s="585"/>
      <c r="LBG168" s="585"/>
      <c r="LBH168" s="585"/>
      <c r="LBI168" s="585"/>
      <c r="LBJ168" s="585"/>
      <c r="LBK168" s="585"/>
      <c r="LBL168" s="585"/>
      <c r="LBM168" s="585"/>
      <c r="LBN168" s="585"/>
      <c r="LBO168" s="585"/>
      <c r="LBP168" s="585"/>
      <c r="LBQ168" s="585"/>
      <c r="LBR168" s="585"/>
      <c r="LBS168" s="585"/>
      <c r="LBT168" s="585"/>
      <c r="LBU168" s="585"/>
      <c r="LBV168" s="585"/>
      <c r="LBW168" s="585"/>
      <c r="LBX168" s="585"/>
      <c r="LBY168" s="585"/>
      <c r="LBZ168" s="585"/>
      <c r="LCA168" s="585"/>
      <c r="LCB168" s="585"/>
      <c r="LCC168" s="585"/>
      <c r="LCD168" s="585"/>
      <c r="LCE168" s="585"/>
      <c r="LCF168" s="585"/>
      <c r="LCG168" s="585"/>
      <c r="LCH168" s="585"/>
      <c r="LCI168" s="585"/>
      <c r="LCJ168" s="585"/>
      <c r="LCK168" s="585"/>
      <c r="LCL168" s="585"/>
      <c r="LCM168" s="585"/>
      <c r="LCN168" s="585"/>
      <c r="LCO168" s="585"/>
      <c r="LCP168" s="585"/>
      <c r="LCQ168" s="585"/>
      <c r="LCR168" s="585"/>
      <c r="LCS168" s="585"/>
      <c r="LCT168" s="585"/>
      <c r="LCU168" s="585"/>
      <c r="LCV168" s="585"/>
      <c r="LCW168" s="585"/>
      <c r="LCX168" s="585"/>
      <c r="LCY168" s="585"/>
      <c r="LCZ168" s="585"/>
      <c r="LDA168" s="585"/>
      <c r="LDB168" s="585"/>
      <c r="LDC168" s="585"/>
      <c r="LDD168" s="585"/>
      <c r="LDE168" s="585"/>
      <c r="LDF168" s="585"/>
      <c r="LDG168" s="585"/>
      <c r="LDH168" s="585"/>
      <c r="LDI168" s="585"/>
      <c r="LDJ168" s="585"/>
      <c r="LDK168" s="585"/>
      <c r="LDL168" s="585"/>
      <c r="LDM168" s="585"/>
      <c r="LDN168" s="585"/>
      <c r="LDO168" s="585"/>
      <c r="LDP168" s="585"/>
      <c r="LDQ168" s="585"/>
      <c r="LDR168" s="585"/>
      <c r="LDS168" s="585"/>
      <c r="LDT168" s="585"/>
      <c r="LDU168" s="585"/>
      <c r="LDV168" s="585"/>
      <c r="LDW168" s="585"/>
      <c r="LDX168" s="585"/>
      <c r="LDY168" s="585"/>
      <c r="LDZ168" s="585"/>
      <c r="LEA168" s="585"/>
      <c r="LEB168" s="585"/>
      <c r="LEC168" s="585"/>
      <c r="LED168" s="585"/>
      <c r="LEE168" s="585"/>
      <c r="LEF168" s="585"/>
      <c r="LEG168" s="585"/>
      <c r="LEH168" s="585"/>
      <c r="LEI168" s="585"/>
      <c r="LEJ168" s="585"/>
      <c r="LEK168" s="585"/>
      <c r="LEL168" s="585"/>
      <c r="LEM168" s="585"/>
      <c r="LEN168" s="585"/>
      <c r="LEO168" s="585"/>
      <c r="LEP168" s="585"/>
      <c r="LEQ168" s="585"/>
      <c r="LER168" s="585"/>
      <c r="LES168" s="585"/>
      <c r="LET168" s="585"/>
      <c r="LEU168" s="585"/>
      <c r="LEV168" s="585"/>
      <c r="LEW168" s="585"/>
      <c r="LEX168" s="585"/>
      <c r="LEY168" s="585"/>
      <c r="LEZ168" s="585"/>
      <c r="LFA168" s="585"/>
      <c r="LFB168" s="585"/>
      <c r="LFC168" s="585"/>
      <c r="LFD168" s="585"/>
      <c r="LFE168" s="585"/>
      <c r="LFF168" s="585"/>
      <c r="LFG168" s="585"/>
      <c r="LFH168" s="585"/>
      <c r="LFI168" s="585"/>
      <c r="LFJ168" s="585"/>
      <c r="LFK168" s="585"/>
      <c r="LFL168" s="585"/>
      <c r="LFM168" s="585"/>
      <c r="LFN168" s="585"/>
      <c r="LFO168" s="585"/>
      <c r="LFP168" s="585"/>
      <c r="LFQ168" s="585"/>
      <c r="LFR168" s="585"/>
      <c r="LFS168" s="585"/>
      <c r="LFT168" s="585"/>
      <c r="LFU168" s="585"/>
      <c r="LFV168" s="585"/>
      <c r="LFW168" s="585"/>
      <c r="LFX168" s="585"/>
      <c r="LFY168" s="585"/>
      <c r="LFZ168" s="585"/>
      <c r="LGA168" s="585"/>
      <c r="LGB168" s="585"/>
      <c r="LGC168" s="585"/>
      <c r="LGD168" s="585"/>
      <c r="LGE168" s="585"/>
      <c r="LGF168" s="585"/>
      <c r="LGG168" s="585"/>
      <c r="LGH168" s="585"/>
      <c r="LGI168" s="585"/>
      <c r="LGJ168" s="585"/>
      <c r="LGK168" s="585"/>
      <c r="LGL168" s="585"/>
      <c r="LGM168" s="585"/>
      <c r="LGN168" s="585"/>
      <c r="LGO168" s="585"/>
      <c r="LGP168" s="585"/>
      <c r="LGQ168" s="585"/>
      <c r="LGR168" s="585"/>
      <c r="LGS168" s="585"/>
      <c r="LGT168" s="585"/>
      <c r="LGU168" s="585"/>
      <c r="LGV168" s="585"/>
      <c r="LGW168" s="585"/>
      <c r="LGX168" s="585"/>
      <c r="LGY168" s="585"/>
      <c r="LGZ168" s="585"/>
      <c r="LHA168" s="585"/>
      <c r="LHB168" s="585"/>
      <c r="LHC168" s="585"/>
      <c r="LHD168" s="585"/>
      <c r="LHE168" s="585"/>
      <c r="LHF168" s="585"/>
      <c r="LHG168" s="585"/>
      <c r="LHH168" s="585"/>
      <c r="LHI168" s="585"/>
      <c r="LHJ168" s="585"/>
      <c r="LHK168" s="585"/>
      <c r="LHL168" s="585"/>
      <c r="LHM168" s="585"/>
      <c r="LHN168" s="585"/>
      <c r="LHO168" s="585"/>
      <c r="LHP168" s="585"/>
      <c r="LHQ168" s="585"/>
      <c r="LHR168" s="585"/>
      <c r="LHS168" s="585"/>
      <c r="LHT168" s="585"/>
      <c r="LHU168" s="585"/>
      <c r="LHV168" s="585"/>
      <c r="LHW168" s="585"/>
      <c r="LHX168" s="585"/>
      <c r="LHY168" s="585"/>
      <c r="LHZ168" s="585"/>
      <c r="LIA168" s="585"/>
      <c r="LIB168" s="585"/>
      <c r="LIC168" s="585"/>
      <c r="LID168" s="585"/>
      <c r="LIE168" s="585"/>
      <c r="LIF168" s="585"/>
      <c r="LIG168" s="585"/>
      <c r="LIH168" s="585"/>
      <c r="LII168" s="585"/>
      <c r="LIJ168" s="585"/>
      <c r="LIK168" s="585"/>
      <c r="LIL168" s="585"/>
      <c r="LIM168" s="585"/>
      <c r="LIN168" s="585"/>
      <c r="LIO168" s="585"/>
      <c r="LIP168" s="585"/>
      <c r="LIQ168" s="585"/>
      <c r="LIR168" s="585"/>
      <c r="LIS168" s="585"/>
      <c r="LIT168" s="585"/>
      <c r="LIU168" s="585"/>
      <c r="LIV168" s="585"/>
      <c r="LIW168" s="585"/>
      <c r="LIX168" s="585"/>
      <c r="LIY168" s="585"/>
      <c r="LIZ168" s="585"/>
      <c r="LJA168" s="585"/>
      <c r="LJB168" s="585"/>
      <c r="LJC168" s="585"/>
      <c r="LJD168" s="585"/>
      <c r="LJE168" s="585"/>
      <c r="LJF168" s="585"/>
      <c r="LJG168" s="585"/>
      <c r="LJH168" s="585"/>
      <c r="LJI168" s="585"/>
      <c r="LJJ168" s="585"/>
      <c r="LJK168" s="585"/>
      <c r="LJL168" s="585"/>
      <c r="LJM168" s="585"/>
      <c r="LJN168" s="585"/>
      <c r="LJO168" s="585"/>
      <c r="LJP168" s="585"/>
      <c r="LJQ168" s="585"/>
      <c r="LJR168" s="585"/>
      <c r="LJS168" s="585"/>
      <c r="LJT168" s="585"/>
      <c r="LJU168" s="585"/>
      <c r="LJV168" s="585"/>
      <c r="LJW168" s="585"/>
      <c r="LJX168" s="585"/>
      <c r="LJY168" s="585"/>
      <c r="LJZ168" s="585"/>
      <c r="LKA168" s="585"/>
      <c r="LKB168" s="585"/>
      <c r="LKC168" s="585"/>
      <c r="LKD168" s="585"/>
      <c r="LKE168" s="585"/>
      <c r="LKF168" s="585"/>
      <c r="LKG168" s="585"/>
      <c r="LKH168" s="585"/>
      <c r="LKI168" s="585"/>
      <c r="LKJ168" s="585"/>
      <c r="LKK168" s="585"/>
      <c r="LKL168" s="585"/>
      <c r="LKM168" s="585"/>
      <c r="LKN168" s="585"/>
      <c r="LKO168" s="585"/>
      <c r="LKP168" s="585"/>
      <c r="LKQ168" s="585"/>
      <c r="LKR168" s="585"/>
      <c r="LKS168" s="585"/>
      <c r="LKT168" s="585"/>
      <c r="LKU168" s="585"/>
      <c r="LKV168" s="585"/>
      <c r="LKW168" s="585"/>
      <c r="LKX168" s="585"/>
      <c r="LKY168" s="585"/>
      <c r="LKZ168" s="585"/>
      <c r="LLA168" s="585"/>
      <c r="LLB168" s="585"/>
      <c r="LLC168" s="585"/>
      <c r="LLD168" s="585"/>
      <c r="LLE168" s="585"/>
      <c r="LLF168" s="585"/>
      <c r="LLG168" s="585"/>
      <c r="LLH168" s="585"/>
      <c r="LLI168" s="585"/>
      <c r="LLJ168" s="585"/>
      <c r="LLK168" s="585"/>
      <c r="LLL168" s="585"/>
      <c r="LLM168" s="585"/>
      <c r="LLN168" s="585"/>
      <c r="LLO168" s="585"/>
      <c r="LLP168" s="585"/>
      <c r="LLQ168" s="585"/>
      <c r="LLR168" s="585"/>
      <c r="LLS168" s="585"/>
      <c r="LLT168" s="585"/>
      <c r="LLU168" s="585"/>
      <c r="LLV168" s="585"/>
      <c r="LLW168" s="585"/>
      <c r="LLX168" s="585"/>
      <c r="LLY168" s="585"/>
      <c r="LLZ168" s="585"/>
      <c r="LMA168" s="585"/>
      <c r="LMB168" s="585"/>
      <c r="LMC168" s="585"/>
      <c r="LMD168" s="585"/>
      <c r="LME168" s="585"/>
      <c r="LMF168" s="585"/>
      <c r="LMG168" s="585"/>
      <c r="LMH168" s="585"/>
      <c r="LMI168" s="585"/>
      <c r="LMJ168" s="585"/>
      <c r="LMK168" s="585"/>
      <c r="LML168" s="585"/>
      <c r="LMM168" s="585"/>
      <c r="LMN168" s="585"/>
      <c r="LMO168" s="585"/>
      <c r="LMP168" s="585"/>
      <c r="LMQ168" s="585"/>
      <c r="LMR168" s="585"/>
      <c r="LMS168" s="585"/>
      <c r="LMT168" s="585"/>
      <c r="LMU168" s="585"/>
      <c r="LMV168" s="585"/>
      <c r="LMW168" s="585"/>
      <c r="LMX168" s="585"/>
      <c r="LMY168" s="585"/>
      <c r="LMZ168" s="585"/>
      <c r="LNA168" s="585"/>
      <c r="LNB168" s="585"/>
      <c r="LNC168" s="585"/>
      <c r="LND168" s="585"/>
      <c r="LNE168" s="585"/>
      <c r="LNF168" s="585"/>
      <c r="LNG168" s="585"/>
      <c r="LNH168" s="585"/>
      <c r="LNI168" s="585"/>
      <c r="LNJ168" s="585"/>
      <c r="LNK168" s="585"/>
      <c r="LNL168" s="585"/>
      <c r="LNM168" s="585"/>
      <c r="LNN168" s="585"/>
      <c r="LNO168" s="585"/>
      <c r="LNP168" s="585"/>
      <c r="LNQ168" s="585"/>
      <c r="LNR168" s="585"/>
      <c r="LNS168" s="585"/>
      <c r="LNT168" s="585"/>
      <c r="LNU168" s="585"/>
      <c r="LNV168" s="585"/>
      <c r="LNW168" s="585"/>
      <c r="LNX168" s="585"/>
      <c r="LNY168" s="585"/>
      <c r="LNZ168" s="585"/>
      <c r="LOA168" s="585"/>
      <c r="LOB168" s="585"/>
      <c r="LOC168" s="585"/>
      <c r="LOD168" s="585"/>
      <c r="LOE168" s="585"/>
      <c r="LOF168" s="585"/>
      <c r="LOG168" s="585"/>
      <c r="LOH168" s="585"/>
      <c r="LOI168" s="585"/>
      <c r="LOJ168" s="585"/>
      <c r="LOK168" s="585"/>
      <c r="LOL168" s="585"/>
      <c r="LOM168" s="585"/>
      <c r="LON168" s="585"/>
      <c r="LOO168" s="585"/>
      <c r="LOP168" s="585"/>
      <c r="LOQ168" s="585"/>
      <c r="LOR168" s="585"/>
      <c r="LOS168" s="585"/>
      <c r="LOT168" s="585"/>
      <c r="LOU168" s="585"/>
      <c r="LOV168" s="585"/>
      <c r="LOW168" s="585"/>
      <c r="LOX168" s="585"/>
      <c r="LOY168" s="585"/>
      <c r="LOZ168" s="585"/>
      <c r="LPA168" s="585"/>
      <c r="LPB168" s="585"/>
      <c r="LPC168" s="585"/>
      <c r="LPD168" s="585"/>
      <c r="LPE168" s="585"/>
      <c r="LPF168" s="585"/>
      <c r="LPG168" s="585"/>
      <c r="LPH168" s="585"/>
      <c r="LPI168" s="585"/>
      <c r="LPJ168" s="585"/>
      <c r="LPK168" s="585"/>
      <c r="LPL168" s="585"/>
      <c r="LPM168" s="585"/>
      <c r="LPN168" s="585"/>
      <c r="LPO168" s="585"/>
      <c r="LPP168" s="585"/>
      <c r="LPQ168" s="585"/>
      <c r="LPR168" s="585"/>
      <c r="LPS168" s="585"/>
      <c r="LPT168" s="585"/>
      <c r="LPU168" s="585"/>
      <c r="LPV168" s="585"/>
      <c r="LPW168" s="585"/>
      <c r="LPX168" s="585"/>
      <c r="LPY168" s="585"/>
      <c r="LPZ168" s="585"/>
      <c r="LQA168" s="585"/>
      <c r="LQB168" s="585"/>
      <c r="LQC168" s="585"/>
      <c r="LQD168" s="585"/>
      <c r="LQE168" s="585"/>
      <c r="LQF168" s="585"/>
      <c r="LQG168" s="585"/>
      <c r="LQH168" s="585"/>
      <c r="LQI168" s="585"/>
      <c r="LQJ168" s="585"/>
      <c r="LQK168" s="585"/>
      <c r="LQL168" s="585"/>
      <c r="LQM168" s="585"/>
      <c r="LQN168" s="585"/>
      <c r="LQO168" s="585"/>
      <c r="LQP168" s="585"/>
      <c r="LQQ168" s="585"/>
      <c r="LQR168" s="585"/>
      <c r="LQS168" s="585"/>
      <c r="LQT168" s="585"/>
      <c r="LQU168" s="585"/>
      <c r="LQV168" s="585"/>
      <c r="LQW168" s="585"/>
      <c r="LQX168" s="585"/>
      <c r="LQY168" s="585"/>
      <c r="LQZ168" s="585"/>
      <c r="LRA168" s="585"/>
      <c r="LRB168" s="585"/>
      <c r="LRC168" s="585"/>
      <c r="LRD168" s="585"/>
      <c r="LRE168" s="585"/>
      <c r="LRF168" s="585"/>
      <c r="LRG168" s="585"/>
      <c r="LRH168" s="585"/>
      <c r="LRI168" s="585"/>
      <c r="LRJ168" s="585"/>
      <c r="LRK168" s="585"/>
      <c r="LRL168" s="585"/>
      <c r="LRM168" s="585"/>
      <c r="LRN168" s="585"/>
      <c r="LRO168" s="585"/>
      <c r="LRP168" s="585"/>
      <c r="LRQ168" s="585"/>
      <c r="LRR168" s="585"/>
      <c r="LRS168" s="585"/>
      <c r="LRT168" s="585"/>
      <c r="LRU168" s="585"/>
      <c r="LRV168" s="585"/>
      <c r="LRW168" s="585"/>
      <c r="LRX168" s="585"/>
      <c r="LRY168" s="585"/>
      <c r="LRZ168" s="585"/>
      <c r="LSA168" s="585"/>
      <c r="LSB168" s="585"/>
      <c r="LSC168" s="585"/>
      <c r="LSD168" s="585"/>
      <c r="LSE168" s="585"/>
      <c r="LSF168" s="585"/>
      <c r="LSG168" s="585"/>
      <c r="LSH168" s="585"/>
      <c r="LSI168" s="585"/>
      <c r="LSJ168" s="585"/>
      <c r="LSK168" s="585"/>
      <c r="LSL168" s="585"/>
      <c r="LSM168" s="585"/>
      <c r="LSN168" s="585"/>
      <c r="LSO168" s="585"/>
      <c r="LSP168" s="585"/>
      <c r="LSQ168" s="585"/>
      <c r="LSR168" s="585"/>
      <c r="LSS168" s="585"/>
      <c r="LST168" s="585"/>
      <c r="LSU168" s="585"/>
      <c r="LSV168" s="585"/>
      <c r="LSW168" s="585"/>
      <c r="LSX168" s="585"/>
      <c r="LSY168" s="585"/>
      <c r="LSZ168" s="585"/>
      <c r="LTA168" s="585"/>
      <c r="LTB168" s="585"/>
      <c r="LTC168" s="585"/>
      <c r="LTD168" s="585"/>
      <c r="LTE168" s="585"/>
      <c r="LTF168" s="585"/>
      <c r="LTG168" s="585"/>
      <c r="LTH168" s="585"/>
      <c r="LTI168" s="585"/>
      <c r="LTJ168" s="585"/>
      <c r="LTK168" s="585"/>
      <c r="LTL168" s="585"/>
      <c r="LTM168" s="585"/>
      <c r="LTN168" s="585"/>
      <c r="LTO168" s="585"/>
      <c r="LTP168" s="585"/>
      <c r="LTQ168" s="585"/>
      <c r="LTR168" s="585"/>
      <c r="LTS168" s="585"/>
      <c r="LTT168" s="585"/>
      <c r="LTU168" s="585"/>
      <c r="LTV168" s="585"/>
      <c r="LTW168" s="585"/>
      <c r="LTX168" s="585"/>
      <c r="LTY168" s="585"/>
      <c r="LTZ168" s="585"/>
      <c r="LUA168" s="585"/>
      <c r="LUB168" s="585"/>
      <c r="LUC168" s="585"/>
      <c r="LUD168" s="585"/>
      <c r="LUE168" s="585"/>
      <c r="LUF168" s="585"/>
      <c r="LUG168" s="585"/>
      <c r="LUH168" s="585"/>
      <c r="LUI168" s="585"/>
      <c r="LUJ168" s="585"/>
      <c r="LUK168" s="585"/>
      <c r="LUL168" s="585"/>
      <c r="LUM168" s="585"/>
      <c r="LUN168" s="585"/>
      <c r="LUO168" s="585"/>
      <c r="LUP168" s="585"/>
      <c r="LUQ168" s="585"/>
      <c r="LUR168" s="585"/>
      <c r="LUS168" s="585"/>
      <c r="LUT168" s="585"/>
      <c r="LUU168" s="585"/>
      <c r="LUV168" s="585"/>
      <c r="LUW168" s="585"/>
      <c r="LUX168" s="585"/>
      <c r="LUY168" s="585"/>
      <c r="LUZ168" s="585"/>
      <c r="LVA168" s="585"/>
      <c r="LVB168" s="585"/>
      <c r="LVC168" s="585"/>
      <c r="LVD168" s="585"/>
      <c r="LVE168" s="585"/>
      <c r="LVF168" s="585"/>
      <c r="LVG168" s="585"/>
      <c r="LVH168" s="585"/>
      <c r="LVI168" s="585"/>
      <c r="LVJ168" s="585"/>
      <c r="LVK168" s="585"/>
      <c r="LVL168" s="585"/>
      <c r="LVM168" s="585"/>
      <c r="LVN168" s="585"/>
      <c r="LVO168" s="585"/>
      <c r="LVP168" s="585"/>
      <c r="LVQ168" s="585"/>
      <c r="LVR168" s="585"/>
      <c r="LVS168" s="585"/>
      <c r="LVT168" s="585"/>
      <c r="LVU168" s="585"/>
      <c r="LVV168" s="585"/>
      <c r="LVW168" s="585"/>
      <c r="LVX168" s="585"/>
      <c r="LVY168" s="585"/>
      <c r="LVZ168" s="585"/>
      <c r="LWA168" s="585"/>
      <c r="LWB168" s="585"/>
      <c r="LWC168" s="585"/>
      <c r="LWD168" s="585"/>
      <c r="LWE168" s="585"/>
      <c r="LWF168" s="585"/>
      <c r="LWG168" s="585"/>
      <c r="LWH168" s="585"/>
      <c r="LWI168" s="585"/>
      <c r="LWJ168" s="585"/>
      <c r="LWK168" s="585"/>
      <c r="LWL168" s="585"/>
      <c r="LWM168" s="585"/>
      <c r="LWN168" s="585"/>
      <c r="LWO168" s="585"/>
      <c r="LWP168" s="585"/>
      <c r="LWQ168" s="585"/>
      <c r="LWR168" s="585"/>
      <c r="LWS168" s="585"/>
      <c r="LWT168" s="585"/>
      <c r="LWU168" s="585"/>
      <c r="LWV168" s="585"/>
      <c r="LWW168" s="585"/>
      <c r="LWX168" s="585"/>
      <c r="LWY168" s="585"/>
      <c r="LWZ168" s="585"/>
      <c r="LXA168" s="585"/>
      <c r="LXB168" s="585"/>
      <c r="LXC168" s="585"/>
      <c r="LXD168" s="585"/>
      <c r="LXE168" s="585"/>
      <c r="LXF168" s="585"/>
      <c r="LXG168" s="585"/>
      <c r="LXH168" s="585"/>
      <c r="LXI168" s="585"/>
      <c r="LXJ168" s="585"/>
      <c r="LXK168" s="585"/>
      <c r="LXL168" s="585"/>
      <c r="LXM168" s="585"/>
      <c r="LXN168" s="585"/>
      <c r="LXO168" s="585"/>
      <c r="LXP168" s="585"/>
      <c r="LXQ168" s="585"/>
      <c r="LXR168" s="585"/>
      <c r="LXS168" s="585"/>
      <c r="LXT168" s="585"/>
      <c r="LXU168" s="585"/>
      <c r="LXV168" s="585"/>
      <c r="LXW168" s="585"/>
      <c r="LXX168" s="585"/>
      <c r="LXY168" s="585"/>
      <c r="LXZ168" s="585"/>
      <c r="LYA168" s="585"/>
      <c r="LYB168" s="585"/>
      <c r="LYC168" s="585"/>
      <c r="LYD168" s="585"/>
      <c r="LYE168" s="585"/>
      <c r="LYF168" s="585"/>
      <c r="LYG168" s="585"/>
      <c r="LYH168" s="585"/>
      <c r="LYI168" s="585"/>
      <c r="LYJ168" s="585"/>
      <c r="LYK168" s="585"/>
      <c r="LYL168" s="585"/>
      <c r="LYM168" s="585"/>
      <c r="LYN168" s="585"/>
      <c r="LYO168" s="585"/>
      <c r="LYP168" s="585"/>
      <c r="LYQ168" s="585"/>
      <c r="LYR168" s="585"/>
      <c r="LYS168" s="585"/>
      <c r="LYT168" s="585"/>
      <c r="LYU168" s="585"/>
      <c r="LYV168" s="585"/>
      <c r="LYW168" s="585"/>
      <c r="LYX168" s="585"/>
      <c r="LYY168" s="585"/>
      <c r="LYZ168" s="585"/>
      <c r="LZA168" s="585"/>
      <c r="LZB168" s="585"/>
      <c r="LZC168" s="585"/>
      <c r="LZD168" s="585"/>
      <c r="LZE168" s="585"/>
      <c r="LZF168" s="585"/>
      <c r="LZG168" s="585"/>
      <c r="LZH168" s="585"/>
      <c r="LZI168" s="585"/>
      <c r="LZJ168" s="585"/>
      <c r="LZK168" s="585"/>
      <c r="LZL168" s="585"/>
      <c r="LZM168" s="585"/>
      <c r="LZN168" s="585"/>
      <c r="LZO168" s="585"/>
      <c r="LZP168" s="585"/>
      <c r="LZQ168" s="585"/>
      <c r="LZR168" s="585"/>
      <c r="LZS168" s="585"/>
      <c r="LZT168" s="585"/>
      <c r="LZU168" s="585"/>
      <c r="LZV168" s="585"/>
      <c r="LZW168" s="585"/>
      <c r="LZX168" s="585"/>
      <c r="LZY168" s="585"/>
      <c r="LZZ168" s="585"/>
      <c r="MAA168" s="585"/>
      <c r="MAB168" s="585"/>
      <c r="MAC168" s="585"/>
      <c r="MAD168" s="585"/>
      <c r="MAE168" s="585"/>
      <c r="MAF168" s="585"/>
      <c r="MAG168" s="585"/>
      <c r="MAH168" s="585"/>
      <c r="MAI168" s="585"/>
      <c r="MAJ168" s="585"/>
      <c r="MAK168" s="585"/>
      <c r="MAL168" s="585"/>
      <c r="MAM168" s="585"/>
      <c r="MAN168" s="585"/>
      <c r="MAO168" s="585"/>
      <c r="MAP168" s="585"/>
      <c r="MAQ168" s="585"/>
      <c r="MAR168" s="585"/>
      <c r="MAS168" s="585"/>
      <c r="MAT168" s="585"/>
      <c r="MAU168" s="585"/>
      <c r="MAV168" s="585"/>
      <c r="MAW168" s="585"/>
      <c r="MAX168" s="585"/>
      <c r="MAY168" s="585"/>
      <c r="MAZ168" s="585"/>
      <c r="MBA168" s="585"/>
      <c r="MBB168" s="585"/>
      <c r="MBC168" s="585"/>
      <c r="MBD168" s="585"/>
      <c r="MBE168" s="585"/>
      <c r="MBF168" s="585"/>
      <c r="MBG168" s="585"/>
      <c r="MBH168" s="585"/>
      <c r="MBI168" s="585"/>
      <c r="MBJ168" s="585"/>
      <c r="MBK168" s="585"/>
      <c r="MBL168" s="585"/>
      <c r="MBM168" s="585"/>
      <c r="MBN168" s="585"/>
      <c r="MBO168" s="585"/>
      <c r="MBP168" s="585"/>
      <c r="MBQ168" s="585"/>
      <c r="MBR168" s="585"/>
      <c r="MBS168" s="585"/>
      <c r="MBT168" s="585"/>
      <c r="MBU168" s="585"/>
      <c r="MBV168" s="585"/>
      <c r="MBW168" s="585"/>
      <c r="MBX168" s="585"/>
      <c r="MBY168" s="585"/>
      <c r="MBZ168" s="585"/>
      <c r="MCA168" s="585"/>
      <c r="MCB168" s="585"/>
      <c r="MCC168" s="585"/>
      <c r="MCD168" s="585"/>
      <c r="MCE168" s="585"/>
      <c r="MCF168" s="585"/>
      <c r="MCG168" s="585"/>
      <c r="MCH168" s="585"/>
      <c r="MCI168" s="585"/>
      <c r="MCJ168" s="585"/>
      <c r="MCK168" s="585"/>
      <c r="MCL168" s="585"/>
      <c r="MCM168" s="585"/>
      <c r="MCN168" s="585"/>
      <c r="MCO168" s="585"/>
      <c r="MCP168" s="585"/>
      <c r="MCQ168" s="585"/>
      <c r="MCR168" s="585"/>
      <c r="MCS168" s="585"/>
      <c r="MCT168" s="585"/>
      <c r="MCU168" s="585"/>
      <c r="MCV168" s="585"/>
      <c r="MCW168" s="585"/>
      <c r="MCX168" s="585"/>
      <c r="MCY168" s="585"/>
      <c r="MCZ168" s="585"/>
      <c r="MDA168" s="585"/>
      <c r="MDB168" s="585"/>
      <c r="MDC168" s="585"/>
      <c r="MDD168" s="585"/>
      <c r="MDE168" s="585"/>
      <c r="MDF168" s="585"/>
      <c r="MDG168" s="585"/>
      <c r="MDH168" s="585"/>
      <c r="MDI168" s="585"/>
      <c r="MDJ168" s="585"/>
      <c r="MDK168" s="585"/>
      <c r="MDL168" s="585"/>
      <c r="MDM168" s="585"/>
      <c r="MDN168" s="585"/>
      <c r="MDO168" s="585"/>
      <c r="MDP168" s="585"/>
      <c r="MDQ168" s="585"/>
      <c r="MDR168" s="585"/>
      <c r="MDS168" s="585"/>
      <c r="MDT168" s="585"/>
      <c r="MDU168" s="585"/>
      <c r="MDV168" s="585"/>
      <c r="MDW168" s="585"/>
      <c r="MDX168" s="585"/>
      <c r="MDY168" s="585"/>
      <c r="MDZ168" s="585"/>
      <c r="MEA168" s="585"/>
      <c r="MEB168" s="585"/>
      <c r="MEC168" s="585"/>
      <c r="MED168" s="585"/>
      <c r="MEE168" s="585"/>
      <c r="MEF168" s="585"/>
      <c r="MEG168" s="585"/>
      <c r="MEH168" s="585"/>
      <c r="MEI168" s="585"/>
      <c r="MEJ168" s="585"/>
      <c r="MEK168" s="585"/>
      <c r="MEL168" s="585"/>
      <c r="MEM168" s="585"/>
      <c r="MEN168" s="585"/>
      <c r="MEO168" s="585"/>
      <c r="MEP168" s="585"/>
      <c r="MEQ168" s="585"/>
      <c r="MER168" s="585"/>
      <c r="MES168" s="585"/>
      <c r="MET168" s="585"/>
      <c r="MEU168" s="585"/>
      <c r="MEV168" s="585"/>
      <c r="MEW168" s="585"/>
      <c r="MEX168" s="585"/>
      <c r="MEY168" s="585"/>
      <c r="MEZ168" s="585"/>
      <c r="MFA168" s="585"/>
      <c r="MFB168" s="585"/>
      <c r="MFC168" s="585"/>
      <c r="MFD168" s="585"/>
      <c r="MFE168" s="585"/>
      <c r="MFF168" s="585"/>
      <c r="MFG168" s="585"/>
      <c r="MFH168" s="585"/>
      <c r="MFI168" s="585"/>
      <c r="MFJ168" s="585"/>
      <c r="MFK168" s="585"/>
      <c r="MFL168" s="585"/>
      <c r="MFM168" s="585"/>
      <c r="MFN168" s="585"/>
      <c r="MFO168" s="585"/>
      <c r="MFP168" s="585"/>
      <c r="MFQ168" s="585"/>
      <c r="MFR168" s="585"/>
      <c r="MFS168" s="585"/>
      <c r="MFT168" s="585"/>
      <c r="MFU168" s="585"/>
      <c r="MFV168" s="585"/>
      <c r="MFW168" s="585"/>
      <c r="MFX168" s="585"/>
      <c r="MFY168" s="585"/>
      <c r="MFZ168" s="585"/>
      <c r="MGA168" s="585"/>
      <c r="MGB168" s="585"/>
      <c r="MGC168" s="585"/>
      <c r="MGD168" s="585"/>
      <c r="MGE168" s="585"/>
      <c r="MGF168" s="585"/>
      <c r="MGG168" s="585"/>
      <c r="MGH168" s="585"/>
      <c r="MGI168" s="585"/>
      <c r="MGJ168" s="585"/>
      <c r="MGK168" s="585"/>
      <c r="MGL168" s="585"/>
      <c r="MGM168" s="585"/>
      <c r="MGN168" s="585"/>
      <c r="MGO168" s="585"/>
      <c r="MGP168" s="585"/>
      <c r="MGQ168" s="585"/>
      <c r="MGR168" s="585"/>
      <c r="MGS168" s="585"/>
      <c r="MGT168" s="585"/>
      <c r="MGU168" s="585"/>
      <c r="MGV168" s="585"/>
      <c r="MGW168" s="585"/>
      <c r="MGX168" s="585"/>
      <c r="MGY168" s="585"/>
      <c r="MGZ168" s="585"/>
      <c r="MHA168" s="585"/>
      <c r="MHB168" s="585"/>
      <c r="MHC168" s="585"/>
      <c r="MHD168" s="585"/>
      <c r="MHE168" s="585"/>
      <c r="MHF168" s="585"/>
      <c r="MHG168" s="585"/>
      <c r="MHH168" s="585"/>
      <c r="MHI168" s="585"/>
      <c r="MHJ168" s="585"/>
      <c r="MHK168" s="585"/>
      <c r="MHL168" s="585"/>
      <c r="MHM168" s="585"/>
      <c r="MHN168" s="585"/>
      <c r="MHO168" s="585"/>
      <c r="MHP168" s="585"/>
      <c r="MHQ168" s="585"/>
      <c r="MHR168" s="585"/>
      <c r="MHS168" s="585"/>
      <c r="MHT168" s="585"/>
      <c r="MHU168" s="585"/>
      <c r="MHV168" s="585"/>
      <c r="MHW168" s="585"/>
      <c r="MHX168" s="585"/>
      <c r="MHY168" s="585"/>
      <c r="MHZ168" s="585"/>
      <c r="MIA168" s="585"/>
      <c r="MIB168" s="585"/>
      <c r="MIC168" s="585"/>
      <c r="MID168" s="585"/>
      <c r="MIE168" s="585"/>
      <c r="MIF168" s="585"/>
      <c r="MIG168" s="585"/>
      <c r="MIH168" s="585"/>
      <c r="MII168" s="585"/>
      <c r="MIJ168" s="585"/>
      <c r="MIK168" s="585"/>
      <c r="MIL168" s="585"/>
      <c r="MIM168" s="585"/>
      <c r="MIN168" s="585"/>
      <c r="MIO168" s="585"/>
      <c r="MIP168" s="585"/>
      <c r="MIQ168" s="585"/>
      <c r="MIR168" s="585"/>
      <c r="MIS168" s="585"/>
      <c r="MIT168" s="585"/>
      <c r="MIU168" s="585"/>
      <c r="MIV168" s="585"/>
      <c r="MIW168" s="585"/>
      <c r="MIX168" s="585"/>
      <c r="MIY168" s="585"/>
      <c r="MIZ168" s="585"/>
      <c r="MJA168" s="585"/>
      <c r="MJB168" s="585"/>
      <c r="MJC168" s="585"/>
      <c r="MJD168" s="585"/>
      <c r="MJE168" s="585"/>
      <c r="MJF168" s="585"/>
      <c r="MJG168" s="585"/>
      <c r="MJH168" s="585"/>
      <c r="MJI168" s="585"/>
      <c r="MJJ168" s="585"/>
      <c r="MJK168" s="585"/>
      <c r="MJL168" s="585"/>
      <c r="MJM168" s="585"/>
      <c r="MJN168" s="585"/>
      <c r="MJO168" s="585"/>
      <c r="MJP168" s="585"/>
      <c r="MJQ168" s="585"/>
      <c r="MJR168" s="585"/>
      <c r="MJS168" s="585"/>
      <c r="MJT168" s="585"/>
      <c r="MJU168" s="585"/>
      <c r="MJV168" s="585"/>
      <c r="MJW168" s="585"/>
      <c r="MJX168" s="585"/>
      <c r="MJY168" s="585"/>
      <c r="MJZ168" s="585"/>
      <c r="MKA168" s="585"/>
      <c r="MKB168" s="585"/>
      <c r="MKC168" s="585"/>
      <c r="MKD168" s="585"/>
      <c r="MKE168" s="585"/>
      <c r="MKF168" s="585"/>
      <c r="MKG168" s="585"/>
      <c r="MKH168" s="585"/>
      <c r="MKI168" s="585"/>
      <c r="MKJ168" s="585"/>
      <c r="MKK168" s="585"/>
      <c r="MKL168" s="585"/>
      <c r="MKM168" s="585"/>
      <c r="MKN168" s="585"/>
      <c r="MKO168" s="585"/>
      <c r="MKP168" s="585"/>
      <c r="MKQ168" s="585"/>
      <c r="MKR168" s="585"/>
      <c r="MKS168" s="585"/>
      <c r="MKT168" s="585"/>
      <c r="MKU168" s="585"/>
      <c r="MKV168" s="585"/>
      <c r="MKW168" s="585"/>
      <c r="MKX168" s="585"/>
      <c r="MKY168" s="585"/>
      <c r="MKZ168" s="585"/>
      <c r="MLA168" s="585"/>
      <c r="MLB168" s="585"/>
      <c r="MLC168" s="585"/>
      <c r="MLD168" s="585"/>
      <c r="MLE168" s="585"/>
      <c r="MLF168" s="585"/>
      <c r="MLG168" s="585"/>
      <c r="MLH168" s="585"/>
      <c r="MLI168" s="585"/>
      <c r="MLJ168" s="585"/>
      <c r="MLK168" s="585"/>
      <c r="MLL168" s="585"/>
      <c r="MLM168" s="585"/>
      <c r="MLN168" s="585"/>
      <c r="MLO168" s="585"/>
      <c r="MLP168" s="585"/>
      <c r="MLQ168" s="585"/>
      <c r="MLR168" s="585"/>
      <c r="MLS168" s="585"/>
      <c r="MLT168" s="585"/>
      <c r="MLU168" s="585"/>
      <c r="MLV168" s="585"/>
      <c r="MLW168" s="585"/>
      <c r="MLX168" s="585"/>
      <c r="MLY168" s="585"/>
      <c r="MLZ168" s="585"/>
      <c r="MMA168" s="585"/>
      <c r="MMB168" s="585"/>
      <c r="MMC168" s="585"/>
      <c r="MMD168" s="585"/>
      <c r="MME168" s="585"/>
      <c r="MMF168" s="585"/>
      <c r="MMG168" s="585"/>
      <c r="MMH168" s="585"/>
      <c r="MMI168" s="585"/>
      <c r="MMJ168" s="585"/>
      <c r="MMK168" s="585"/>
      <c r="MML168" s="585"/>
      <c r="MMM168" s="585"/>
      <c r="MMN168" s="585"/>
      <c r="MMO168" s="585"/>
      <c r="MMP168" s="585"/>
      <c r="MMQ168" s="585"/>
      <c r="MMR168" s="585"/>
      <c r="MMS168" s="585"/>
      <c r="MMT168" s="585"/>
      <c r="MMU168" s="585"/>
      <c r="MMV168" s="585"/>
      <c r="MMW168" s="585"/>
      <c r="MMX168" s="585"/>
      <c r="MMY168" s="585"/>
      <c r="MMZ168" s="585"/>
      <c r="MNA168" s="585"/>
      <c r="MNB168" s="585"/>
      <c r="MNC168" s="585"/>
      <c r="MND168" s="585"/>
      <c r="MNE168" s="585"/>
      <c r="MNF168" s="585"/>
      <c r="MNG168" s="585"/>
      <c r="MNH168" s="585"/>
      <c r="MNI168" s="585"/>
      <c r="MNJ168" s="585"/>
      <c r="MNK168" s="585"/>
      <c r="MNL168" s="585"/>
      <c r="MNM168" s="585"/>
      <c r="MNN168" s="585"/>
      <c r="MNO168" s="585"/>
      <c r="MNP168" s="585"/>
      <c r="MNQ168" s="585"/>
      <c r="MNR168" s="585"/>
      <c r="MNS168" s="585"/>
      <c r="MNT168" s="585"/>
      <c r="MNU168" s="585"/>
      <c r="MNV168" s="585"/>
      <c r="MNW168" s="585"/>
      <c r="MNX168" s="585"/>
      <c r="MNY168" s="585"/>
      <c r="MNZ168" s="585"/>
      <c r="MOA168" s="585"/>
      <c r="MOB168" s="585"/>
      <c r="MOC168" s="585"/>
      <c r="MOD168" s="585"/>
      <c r="MOE168" s="585"/>
      <c r="MOF168" s="585"/>
      <c r="MOG168" s="585"/>
      <c r="MOH168" s="585"/>
      <c r="MOI168" s="585"/>
      <c r="MOJ168" s="585"/>
      <c r="MOK168" s="585"/>
      <c r="MOL168" s="585"/>
      <c r="MOM168" s="585"/>
      <c r="MON168" s="585"/>
      <c r="MOO168" s="585"/>
      <c r="MOP168" s="585"/>
      <c r="MOQ168" s="585"/>
      <c r="MOR168" s="585"/>
      <c r="MOS168" s="585"/>
      <c r="MOT168" s="585"/>
      <c r="MOU168" s="585"/>
      <c r="MOV168" s="585"/>
      <c r="MOW168" s="585"/>
      <c r="MOX168" s="585"/>
      <c r="MOY168" s="585"/>
      <c r="MOZ168" s="585"/>
      <c r="MPA168" s="585"/>
      <c r="MPB168" s="585"/>
      <c r="MPC168" s="585"/>
      <c r="MPD168" s="585"/>
      <c r="MPE168" s="585"/>
      <c r="MPF168" s="585"/>
      <c r="MPG168" s="585"/>
      <c r="MPH168" s="585"/>
      <c r="MPI168" s="585"/>
      <c r="MPJ168" s="585"/>
      <c r="MPK168" s="585"/>
      <c r="MPL168" s="585"/>
      <c r="MPM168" s="585"/>
      <c r="MPN168" s="585"/>
      <c r="MPO168" s="585"/>
      <c r="MPP168" s="585"/>
      <c r="MPQ168" s="585"/>
      <c r="MPR168" s="585"/>
      <c r="MPS168" s="585"/>
      <c r="MPT168" s="585"/>
      <c r="MPU168" s="585"/>
      <c r="MPV168" s="585"/>
      <c r="MPW168" s="585"/>
      <c r="MPX168" s="585"/>
      <c r="MPY168" s="585"/>
      <c r="MPZ168" s="585"/>
      <c r="MQA168" s="585"/>
      <c r="MQB168" s="585"/>
      <c r="MQC168" s="585"/>
      <c r="MQD168" s="585"/>
      <c r="MQE168" s="585"/>
      <c r="MQF168" s="585"/>
      <c r="MQG168" s="585"/>
      <c r="MQH168" s="585"/>
      <c r="MQI168" s="585"/>
      <c r="MQJ168" s="585"/>
      <c r="MQK168" s="585"/>
      <c r="MQL168" s="585"/>
      <c r="MQM168" s="585"/>
      <c r="MQN168" s="585"/>
      <c r="MQO168" s="585"/>
      <c r="MQP168" s="585"/>
      <c r="MQQ168" s="585"/>
      <c r="MQR168" s="585"/>
      <c r="MQS168" s="585"/>
      <c r="MQT168" s="585"/>
      <c r="MQU168" s="585"/>
      <c r="MQV168" s="585"/>
      <c r="MQW168" s="585"/>
      <c r="MQX168" s="585"/>
      <c r="MQY168" s="585"/>
      <c r="MQZ168" s="585"/>
      <c r="MRA168" s="585"/>
      <c r="MRB168" s="585"/>
      <c r="MRC168" s="585"/>
      <c r="MRD168" s="585"/>
      <c r="MRE168" s="585"/>
      <c r="MRF168" s="585"/>
      <c r="MRG168" s="585"/>
      <c r="MRH168" s="585"/>
      <c r="MRI168" s="585"/>
      <c r="MRJ168" s="585"/>
      <c r="MRK168" s="585"/>
      <c r="MRL168" s="585"/>
      <c r="MRM168" s="585"/>
      <c r="MRN168" s="585"/>
      <c r="MRO168" s="585"/>
      <c r="MRP168" s="585"/>
      <c r="MRQ168" s="585"/>
      <c r="MRR168" s="585"/>
      <c r="MRS168" s="585"/>
      <c r="MRT168" s="585"/>
      <c r="MRU168" s="585"/>
      <c r="MRV168" s="585"/>
      <c r="MRW168" s="585"/>
      <c r="MRX168" s="585"/>
      <c r="MRY168" s="585"/>
      <c r="MRZ168" s="585"/>
      <c r="MSA168" s="585"/>
      <c r="MSB168" s="585"/>
      <c r="MSC168" s="585"/>
      <c r="MSD168" s="585"/>
      <c r="MSE168" s="585"/>
      <c r="MSF168" s="585"/>
      <c r="MSG168" s="585"/>
      <c r="MSH168" s="585"/>
      <c r="MSI168" s="585"/>
      <c r="MSJ168" s="585"/>
      <c r="MSK168" s="585"/>
      <c r="MSL168" s="585"/>
      <c r="MSM168" s="585"/>
      <c r="MSN168" s="585"/>
      <c r="MSO168" s="585"/>
      <c r="MSP168" s="585"/>
      <c r="MSQ168" s="585"/>
      <c r="MSR168" s="585"/>
      <c r="MSS168" s="585"/>
      <c r="MST168" s="585"/>
      <c r="MSU168" s="585"/>
      <c r="MSV168" s="585"/>
      <c r="MSW168" s="585"/>
      <c r="MSX168" s="585"/>
      <c r="MSY168" s="585"/>
      <c r="MSZ168" s="585"/>
      <c r="MTA168" s="585"/>
      <c r="MTB168" s="585"/>
      <c r="MTC168" s="585"/>
      <c r="MTD168" s="585"/>
      <c r="MTE168" s="585"/>
      <c r="MTF168" s="585"/>
      <c r="MTG168" s="585"/>
      <c r="MTH168" s="585"/>
      <c r="MTI168" s="585"/>
      <c r="MTJ168" s="585"/>
      <c r="MTK168" s="585"/>
      <c r="MTL168" s="585"/>
      <c r="MTM168" s="585"/>
      <c r="MTN168" s="585"/>
      <c r="MTO168" s="585"/>
      <c r="MTP168" s="585"/>
      <c r="MTQ168" s="585"/>
      <c r="MTR168" s="585"/>
      <c r="MTS168" s="585"/>
      <c r="MTT168" s="585"/>
      <c r="MTU168" s="585"/>
      <c r="MTV168" s="585"/>
      <c r="MTW168" s="585"/>
      <c r="MTX168" s="585"/>
      <c r="MTY168" s="585"/>
      <c r="MTZ168" s="585"/>
      <c r="MUA168" s="585"/>
      <c r="MUB168" s="585"/>
      <c r="MUC168" s="585"/>
      <c r="MUD168" s="585"/>
      <c r="MUE168" s="585"/>
      <c r="MUF168" s="585"/>
      <c r="MUG168" s="585"/>
      <c r="MUH168" s="585"/>
      <c r="MUI168" s="585"/>
      <c r="MUJ168" s="585"/>
      <c r="MUK168" s="585"/>
      <c r="MUL168" s="585"/>
      <c r="MUM168" s="585"/>
      <c r="MUN168" s="585"/>
      <c r="MUO168" s="585"/>
      <c r="MUP168" s="585"/>
      <c r="MUQ168" s="585"/>
      <c r="MUR168" s="585"/>
      <c r="MUS168" s="585"/>
      <c r="MUT168" s="585"/>
      <c r="MUU168" s="585"/>
      <c r="MUV168" s="585"/>
      <c r="MUW168" s="585"/>
      <c r="MUX168" s="585"/>
      <c r="MUY168" s="585"/>
      <c r="MUZ168" s="585"/>
      <c r="MVA168" s="585"/>
      <c r="MVB168" s="585"/>
      <c r="MVC168" s="585"/>
      <c r="MVD168" s="585"/>
      <c r="MVE168" s="585"/>
      <c r="MVF168" s="585"/>
      <c r="MVG168" s="585"/>
      <c r="MVH168" s="585"/>
      <c r="MVI168" s="585"/>
      <c r="MVJ168" s="585"/>
      <c r="MVK168" s="585"/>
      <c r="MVL168" s="585"/>
      <c r="MVM168" s="585"/>
      <c r="MVN168" s="585"/>
      <c r="MVO168" s="585"/>
      <c r="MVP168" s="585"/>
      <c r="MVQ168" s="585"/>
      <c r="MVR168" s="585"/>
      <c r="MVS168" s="585"/>
      <c r="MVT168" s="585"/>
      <c r="MVU168" s="585"/>
      <c r="MVV168" s="585"/>
      <c r="MVW168" s="585"/>
      <c r="MVX168" s="585"/>
      <c r="MVY168" s="585"/>
      <c r="MVZ168" s="585"/>
      <c r="MWA168" s="585"/>
      <c r="MWB168" s="585"/>
      <c r="MWC168" s="585"/>
      <c r="MWD168" s="585"/>
      <c r="MWE168" s="585"/>
      <c r="MWF168" s="585"/>
      <c r="MWG168" s="585"/>
      <c r="MWH168" s="585"/>
      <c r="MWI168" s="585"/>
      <c r="MWJ168" s="585"/>
      <c r="MWK168" s="585"/>
      <c r="MWL168" s="585"/>
      <c r="MWM168" s="585"/>
      <c r="MWN168" s="585"/>
      <c r="MWO168" s="585"/>
      <c r="MWP168" s="585"/>
      <c r="MWQ168" s="585"/>
      <c r="MWR168" s="585"/>
      <c r="MWS168" s="585"/>
      <c r="MWT168" s="585"/>
      <c r="MWU168" s="585"/>
      <c r="MWV168" s="585"/>
      <c r="MWW168" s="585"/>
      <c r="MWX168" s="585"/>
      <c r="MWY168" s="585"/>
      <c r="MWZ168" s="585"/>
      <c r="MXA168" s="585"/>
      <c r="MXB168" s="585"/>
      <c r="MXC168" s="585"/>
      <c r="MXD168" s="585"/>
      <c r="MXE168" s="585"/>
      <c r="MXF168" s="585"/>
      <c r="MXG168" s="585"/>
      <c r="MXH168" s="585"/>
      <c r="MXI168" s="585"/>
      <c r="MXJ168" s="585"/>
      <c r="MXK168" s="585"/>
      <c r="MXL168" s="585"/>
      <c r="MXM168" s="585"/>
      <c r="MXN168" s="585"/>
      <c r="MXO168" s="585"/>
      <c r="MXP168" s="585"/>
      <c r="MXQ168" s="585"/>
      <c r="MXR168" s="585"/>
      <c r="MXS168" s="585"/>
      <c r="MXT168" s="585"/>
      <c r="MXU168" s="585"/>
      <c r="MXV168" s="585"/>
      <c r="MXW168" s="585"/>
      <c r="MXX168" s="585"/>
      <c r="MXY168" s="585"/>
      <c r="MXZ168" s="585"/>
      <c r="MYA168" s="585"/>
      <c r="MYB168" s="585"/>
      <c r="MYC168" s="585"/>
      <c r="MYD168" s="585"/>
      <c r="MYE168" s="585"/>
      <c r="MYF168" s="585"/>
      <c r="MYG168" s="585"/>
      <c r="MYH168" s="585"/>
      <c r="MYI168" s="585"/>
      <c r="MYJ168" s="585"/>
      <c r="MYK168" s="585"/>
      <c r="MYL168" s="585"/>
      <c r="MYM168" s="585"/>
      <c r="MYN168" s="585"/>
      <c r="MYO168" s="585"/>
      <c r="MYP168" s="585"/>
      <c r="MYQ168" s="585"/>
      <c r="MYR168" s="585"/>
      <c r="MYS168" s="585"/>
      <c r="MYT168" s="585"/>
      <c r="MYU168" s="585"/>
      <c r="MYV168" s="585"/>
      <c r="MYW168" s="585"/>
      <c r="MYX168" s="585"/>
      <c r="MYY168" s="585"/>
      <c r="MYZ168" s="585"/>
      <c r="MZA168" s="585"/>
      <c r="MZB168" s="585"/>
      <c r="MZC168" s="585"/>
      <c r="MZD168" s="585"/>
      <c r="MZE168" s="585"/>
      <c r="MZF168" s="585"/>
      <c r="MZG168" s="585"/>
      <c r="MZH168" s="585"/>
      <c r="MZI168" s="585"/>
      <c r="MZJ168" s="585"/>
      <c r="MZK168" s="585"/>
      <c r="MZL168" s="585"/>
      <c r="MZM168" s="585"/>
      <c r="MZN168" s="585"/>
      <c r="MZO168" s="585"/>
      <c r="MZP168" s="585"/>
      <c r="MZQ168" s="585"/>
      <c r="MZR168" s="585"/>
      <c r="MZS168" s="585"/>
      <c r="MZT168" s="585"/>
      <c r="MZU168" s="585"/>
      <c r="MZV168" s="585"/>
      <c r="MZW168" s="585"/>
      <c r="MZX168" s="585"/>
      <c r="MZY168" s="585"/>
      <c r="MZZ168" s="585"/>
      <c r="NAA168" s="585"/>
      <c r="NAB168" s="585"/>
      <c r="NAC168" s="585"/>
      <c r="NAD168" s="585"/>
      <c r="NAE168" s="585"/>
      <c r="NAF168" s="585"/>
      <c r="NAG168" s="585"/>
      <c r="NAH168" s="585"/>
      <c r="NAI168" s="585"/>
      <c r="NAJ168" s="585"/>
      <c r="NAK168" s="585"/>
      <c r="NAL168" s="585"/>
      <c r="NAM168" s="585"/>
      <c r="NAN168" s="585"/>
      <c r="NAO168" s="585"/>
      <c r="NAP168" s="585"/>
      <c r="NAQ168" s="585"/>
      <c r="NAR168" s="585"/>
      <c r="NAS168" s="585"/>
      <c r="NAT168" s="585"/>
      <c r="NAU168" s="585"/>
      <c r="NAV168" s="585"/>
      <c r="NAW168" s="585"/>
      <c r="NAX168" s="585"/>
      <c r="NAY168" s="585"/>
      <c r="NAZ168" s="585"/>
      <c r="NBA168" s="585"/>
      <c r="NBB168" s="585"/>
      <c r="NBC168" s="585"/>
      <c r="NBD168" s="585"/>
      <c r="NBE168" s="585"/>
      <c r="NBF168" s="585"/>
      <c r="NBG168" s="585"/>
      <c r="NBH168" s="585"/>
      <c r="NBI168" s="585"/>
      <c r="NBJ168" s="585"/>
      <c r="NBK168" s="585"/>
      <c r="NBL168" s="585"/>
      <c r="NBM168" s="585"/>
      <c r="NBN168" s="585"/>
      <c r="NBO168" s="585"/>
      <c r="NBP168" s="585"/>
      <c r="NBQ168" s="585"/>
      <c r="NBR168" s="585"/>
      <c r="NBS168" s="585"/>
      <c r="NBT168" s="585"/>
      <c r="NBU168" s="585"/>
      <c r="NBV168" s="585"/>
      <c r="NBW168" s="585"/>
      <c r="NBX168" s="585"/>
      <c r="NBY168" s="585"/>
      <c r="NBZ168" s="585"/>
      <c r="NCA168" s="585"/>
      <c r="NCB168" s="585"/>
      <c r="NCC168" s="585"/>
      <c r="NCD168" s="585"/>
      <c r="NCE168" s="585"/>
      <c r="NCF168" s="585"/>
      <c r="NCG168" s="585"/>
      <c r="NCH168" s="585"/>
      <c r="NCI168" s="585"/>
      <c r="NCJ168" s="585"/>
      <c r="NCK168" s="585"/>
      <c r="NCL168" s="585"/>
      <c r="NCM168" s="585"/>
      <c r="NCN168" s="585"/>
      <c r="NCO168" s="585"/>
      <c r="NCP168" s="585"/>
      <c r="NCQ168" s="585"/>
      <c r="NCR168" s="585"/>
      <c r="NCS168" s="585"/>
      <c r="NCT168" s="585"/>
      <c r="NCU168" s="585"/>
      <c r="NCV168" s="585"/>
      <c r="NCW168" s="585"/>
      <c r="NCX168" s="585"/>
      <c r="NCY168" s="585"/>
      <c r="NCZ168" s="585"/>
      <c r="NDA168" s="585"/>
      <c r="NDB168" s="585"/>
      <c r="NDC168" s="585"/>
      <c r="NDD168" s="585"/>
      <c r="NDE168" s="585"/>
      <c r="NDF168" s="585"/>
      <c r="NDG168" s="585"/>
      <c r="NDH168" s="585"/>
      <c r="NDI168" s="585"/>
      <c r="NDJ168" s="585"/>
      <c r="NDK168" s="585"/>
      <c r="NDL168" s="585"/>
      <c r="NDM168" s="585"/>
      <c r="NDN168" s="585"/>
      <c r="NDO168" s="585"/>
      <c r="NDP168" s="585"/>
      <c r="NDQ168" s="585"/>
      <c r="NDR168" s="585"/>
      <c r="NDS168" s="585"/>
      <c r="NDT168" s="585"/>
      <c r="NDU168" s="585"/>
      <c r="NDV168" s="585"/>
      <c r="NDW168" s="585"/>
      <c r="NDX168" s="585"/>
      <c r="NDY168" s="585"/>
      <c r="NDZ168" s="585"/>
      <c r="NEA168" s="585"/>
      <c r="NEB168" s="585"/>
      <c r="NEC168" s="585"/>
      <c r="NED168" s="585"/>
      <c r="NEE168" s="585"/>
      <c r="NEF168" s="585"/>
      <c r="NEG168" s="585"/>
      <c r="NEH168" s="585"/>
      <c r="NEI168" s="585"/>
      <c r="NEJ168" s="585"/>
      <c r="NEK168" s="585"/>
      <c r="NEL168" s="585"/>
      <c r="NEM168" s="585"/>
      <c r="NEN168" s="585"/>
      <c r="NEO168" s="585"/>
      <c r="NEP168" s="585"/>
      <c r="NEQ168" s="585"/>
      <c r="NER168" s="585"/>
      <c r="NES168" s="585"/>
      <c r="NET168" s="585"/>
      <c r="NEU168" s="585"/>
      <c r="NEV168" s="585"/>
      <c r="NEW168" s="585"/>
      <c r="NEX168" s="585"/>
      <c r="NEY168" s="585"/>
      <c r="NEZ168" s="585"/>
      <c r="NFA168" s="585"/>
      <c r="NFB168" s="585"/>
      <c r="NFC168" s="585"/>
      <c r="NFD168" s="585"/>
      <c r="NFE168" s="585"/>
      <c r="NFF168" s="585"/>
      <c r="NFG168" s="585"/>
      <c r="NFH168" s="585"/>
      <c r="NFI168" s="585"/>
      <c r="NFJ168" s="585"/>
      <c r="NFK168" s="585"/>
      <c r="NFL168" s="585"/>
      <c r="NFM168" s="585"/>
      <c r="NFN168" s="585"/>
      <c r="NFO168" s="585"/>
      <c r="NFP168" s="585"/>
      <c r="NFQ168" s="585"/>
      <c r="NFR168" s="585"/>
      <c r="NFS168" s="585"/>
      <c r="NFT168" s="585"/>
      <c r="NFU168" s="585"/>
      <c r="NFV168" s="585"/>
      <c r="NFW168" s="585"/>
      <c r="NFX168" s="585"/>
      <c r="NFY168" s="585"/>
      <c r="NFZ168" s="585"/>
      <c r="NGA168" s="585"/>
      <c r="NGB168" s="585"/>
      <c r="NGC168" s="585"/>
      <c r="NGD168" s="585"/>
      <c r="NGE168" s="585"/>
      <c r="NGF168" s="585"/>
      <c r="NGG168" s="585"/>
      <c r="NGH168" s="585"/>
      <c r="NGI168" s="585"/>
      <c r="NGJ168" s="585"/>
      <c r="NGK168" s="585"/>
      <c r="NGL168" s="585"/>
      <c r="NGM168" s="585"/>
      <c r="NGN168" s="585"/>
      <c r="NGO168" s="585"/>
      <c r="NGP168" s="585"/>
      <c r="NGQ168" s="585"/>
      <c r="NGR168" s="585"/>
      <c r="NGS168" s="585"/>
      <c r="NGT168" s="585"/>
      <c r="NGU168" s="585"/>
      <c r="NGV168" s="585"/>
      <c r="NGW168" s="585"/>
      <c r="NGX168" s="585"/>
      <c r="NGY168" s="585"/>
      <c r="NGZ168" s="585"/>
      <c r="NHA168" s="585"/>
      <c r="NHB168" s="585"/>
      <c r="NHC168" s="585"/>
      <c r="NHD168" s="585"/>
      <c r="NHE168" s="585"/>
      <c r="NHF168" s="585"/>
      <c r="NHG168" s="585"/>
      <c r="NHH168" s="585"/>
      <c r="NHI168" s="585"/>
      <c r="NHJ168" s="585"/>
      <c r="NHK168" s="585"/>
      <c r="NHL168" s="585"/>
      <c r="NHM168" s="585"/>
      <c r="NHN168" s="585"/>
      <c r="NHO168" s="585"/>
      <c r="NHP168" s="585"/>
      <c r="NHQ168" s="585"/>
      <c r="NHR168" s="585"/>
      <c r="NHS168" s="585"/>
      <c r="NHT168" s="585"/>
      <c r="NHU168" s="585"/>
      <c r="NHV168" s="585"/>
      <c r="NHW168" s="585"/>
      <c r="NHX168" s="585"/>
      <c r="NHY168" s="585"/>
      <c r="NHZ168" s="585"/>
      <c r="NIA168" s="585"/>
      <c r="NIB168" s="585"/>
      <c r="NIC168" s="585"/>
      <c r="NID168" s="585"/>
      <c r="NIE168" s="585"/>
      <c r="NIF168" s="585"/>
      <c r="NIG168" s="585"/>
      <c r="NIH168" s="585"/>
      <c r="NII168" s="585"/>
      <c r="NIJ168" s="585"/>
      <c r="NIK168" s="585"/>
      <c r="NIL168" s="585"/>
      <c r="NIM168" s="585"/>
      <c r="NIN168" s="585"/>
      <c r="NIO168" s="585"/>
      <c r="NIP168" s="585"/>
      <c r="NIQ168" s="585"/>
      <c r="NIR168" s="585"/>
      <c r="NIS168" s="585"/>
      <c r="NIT168" s="585"/>
      <c r="NIU168" s="585"/>
      <c r="NIV168" s="585"/>
      <c r="NIW168" s="585"/>
      <c r="NIX168" s="585"/>
      <c r="NIY168" s="585"/>
      <c r="NIZ168" s="585"/>
      <c r="NJA168" s="585"/>
      <c r="NJB168" s="585"/>
      <c r="NJC168" s="585"/>
      <c r="NJD168" s="585"/>
      <c r="NJE168" s="585"/>
      <c r="NJF168" s="585"/>
      <c r="NJG168" s="585"/>
      <c r="NJH168" s="585"/>
      <c r="NJI168" s="585"/>
      <c r="NJJ168" s="585"/>
      <c r="NJK168" s="585"/>
      <c r="NJL168" s="585"/>
      <c r="NJM168" s="585"/>
      <c r="NJN168" s="585"/>
      <c r="NJO168" s="585"/>
      <c r="NJP168" s="585"/>
      <c r="NJQ168" s="585"/>
      <c r="NJR168" s="585"/>
      <c r="NJS168" s="585"/>
      <c r="NJT168" s="585"/>
      <c r="NJU168" s="585"/>
      <c r="NJV168" s="585"/>
      <c r="NJW168" s="585"/>
      <c r="NJX168" s="585"/>
      <c r="NJY168" s="585"/>
      <c r="NJZ168" s="585"/>
      <c r="NKA168" s="585"/>
      <c r="NKB168" s="585"/>
      <c r="NKC168" s="585"/>
      <c r="NKD168" s="585"/>
      <c r="NKE168" s="585"/>
      <c r="NKF168" s="585"/>
      <c r="NKG168" s="585"/>
      <c r="NKH168" s="585"/>
      <c r="NKI168" s="585"/>
      <c r="NKJ168" s="585"/>
      <c r="NKK168" s="585"/>
      <c r="NKL168" s="585"/>
      <c r="NKM168" s="585"/>
      <c r="NKN168" s="585"/>
      <c r="NKO168" s="585"/>
      <c r="NKP168" s="585"/>
      <c r="NKQ168" s="585"/>
      <c r="NKR168" s="585"/>
      <c r="NKS168" s="585"/>
      <c r="NKT168" s="585"/>
      <c r="NKU168" s="585"/>
      <c r="NKV168" s="585"/>
      <c r="NKW168" s="585"/>
      <c r="NKX168" s="585"/>
      <c r="NKY168" s="585"/>
      <c r="NKZ168" s="585"/>
      <c r="NLA168" s="585"/>
      <c r="NLB168" s="585"/>
      <c r="NLC168" s="585"/>
      <c r="NLD168" s="585"/>
      <c r="NLE168" s="585"/>
      <c r="NLF168" s="585"/>
      <c r="NLG168" s="585"/>
      <c r="NLH168" s="585"/>
      <c r="NLI168" s="585"/>
      <c r="NLJ168" s="585"/>
      <c r="NLK168" s="585"/>
      <c r="NLL168" s="585"/>
      <c r="NLM168" s="585"/>
      <c r="NLN168" s="585"/>
      <c r="NLO168" s="585"/>
      <c r="NLP168" s="585"/>
      <c r="NLQ168" s="585"/>
      <c r="NLR168" s="585"/>
      <c r="NLS168" s="585"/>
      <c r="NLT168" s="585"/>
      <c r="NLU168" s="585"/>
      <c r="NLV168" s="585"/>
      <c r="NLW168" s="585"/>
      <c r="NLX168" s="585"/>
      <c r="NLY168" s="585"/>
      <c r="NLZ168" s="585"/>
      <c r="NMA168" s="585"/>
      <c r="NMB168" s="585"/>
      <c r="NMC168" s="585"/>
      <c r="NMD168" s="585"/>
      <c r="NME168" s="585"/>
      <c r="NMF168" s="585"/>
      <c r="NMG168" s="585"/>
      <c r="NMH168" s="585"/>
      <c r="NMI168" s="585"/>
      <c r="NMJ168" s="585"/>
      <c r="NMK168" s="585"/>
      <c r="NML168" s="585"/>
      <c r="NMM168" s="585"/>
      <c r="NMN168" s="585"/>
      <c r="NMO168" s="585"/>
      <c r="NMP168" s="585"/>
      <c r="NMQ168" s="585"/>
      <c r="NMR168" s="585"/>
      <c r="NMS168" s="585"/>
      <c r="NMT168" s="585"/>
      <c r="NMU168" s="585"/>
      <c r="NMV168" s="585"/>
      <c r="NMW168" s="585"/>
      <c r="NMX168" s="585"/>
      <c r="NMY168" s="585"/>
      <c r="NMZ168" s="585"/>
      <c r="NNA168" s="585"/>
      <c r="NNB168" s="585"/>
      <c r="NNC168" s="585"/>
      <c r="NND168" s="585"/>
      <c r="NNE168" s="585"/>
      <c r="NNF168" s="585"/>
      <c r="NNG168" s="585"/>
      <c r="NNH168" s="585"/>
      <c r="NNI168" s="585"/>
      <c r="NNJ168" s="585"/>
      <c r="NNK168" s="585"/>
      <c r="NNL168" s="585"/>
      <c r="NNM168" s="585"/>
      <c r="NNN168" s="585"/>
      <c r="NNO168" s="585"/>
      <c r="NNP168" s="585"/>
      <c r="NNQ168" s="585"/>
      <c r="NNR168" s="585"/>
      <c r="NNS168" s="585"/>
      <c r="NNT168" s="585"/>
      <c r="NNU168" s="585"/>
      <c r="NNV168" s="585"/>
      <c r="NNW168" s="585"/>
      <c r="NNX168" s="585"/>
      <c r="NNY168" s="585"/>
      <c r="NNZ168" s="585"/>
      <c r="NOA168" s="585"/>
      <c r="NOB168" s="585"/>
      <c r="NOC168" s="585"/>
      <c r="NOD168" s="585"/>
      <c r="NOE168" s="585"/>
      <c r="NOF168" s="585"/>
      <c r="NOG168" s="585"/>
      <c r="NOH168" s="585"/>
      <c r="NOI168" s="585"/>
      <c r="NOJ168" s="585"/>
      <c r="NOK168" s="585"/>
      <c r="NOL168" s="585"/>
      <c r="NOM168" s="585"/>
      <c r="NON168" s="585"/>
      <c r="NOO168" s="585"/>
      <c r="NOP168" s="585"/>
      <c r="NOQ168" s="585"/>
      <c r="NOR168" s="585"/>
      <c r="NOS168" s="585"/>
      <c r="NOT168" s="585"/>
      <c r="NOU168" s="585"/>
      <c r="NOV168" s="585"/>
      <c r="NOW168" s="585"/>
      <c r="NOX168" s="585"/>
      <c r="NOY168" s="585"/>
      <c r="NOZ168" s="585"/>
      <c r="NPA168" s="585"/>
      <c r="NPB168" s="585"/>
      <c r="NPC168" s="585"/>
      <c r="NPD168" s="585"/>
      <c r="NPE168" s="585"/>
      <c r="NPF168" s="585"/>
      <c r="NPG168" s="585"/>
      <c r="NPH168" s="585"/>
      <c r="NPI168" s="585"/>
      <c r="NPJ168" s="585"/>
      <c r="NPK168" s="585"/>
      <c r="NPL168" s="585"/>
      <c r="NPM168" s="585"/>
      <c r="NPN168" s="585"/>
      <c r="NPO168" s="585"/>
      <c r="NPP168" s="585"/>
      <c r="NPQ168" s="585"/>
      <c r="NPR168" s="585"/>
      <c r="NPS168" s="585"/>
      <c r="NPT168" s="585"/>
      <c r="NPU168" s="585"/>
      <c r="NPV168" s="585"/>
      <c r="NPW168" s="585"/>
      <c r="NPX168" s="585"/>
      <c r="NPY168" s="585"/>
      <c r="NPZ168" s="585"/>
      <c r="NQA168" s="585"/>
      <c r="NQB168" s="585"/>
      <c r="NQC168" s="585"/>
      <c r="NQD168" s="585"/>
      <c r="NQE168" s="585"/>
      <c r="NQF168" s="585"/>
      <c r="NQG168" s="585"/>
      <c r="NQH168" s="585"/>
      <c r="NQI168" s="585"/>
      <c r="NQJ168" s="585"/>
      <c r="NQK168" s="585"/>
      <c r="NQL168" s="585"/>
      <c r="NQM168" s="585"/>
      <c r="NQN168" s="585"/>
      <c r="NQO168" s="585"/>
      <c r="NQP168" s="585"/>
      <c r="NQQ168" s="585"/>
      <c r="NQR168" s="585"/>
      <c r="NQS168" s="585"/>
      <c r="NQT168" s="585"/>
      <c r="NQU168" s="585"/>
      <c r="NQV168" s="585"/>
      <c r="NQW168" s="585"/>
      <c r="NQX168" s="585"/>
      <c r="NQY168" s="585"/>
      <c r="NQZ168" s="585"/>
      <c r="NRA168" s="585"/>
      <c r="NRB168" s="585"/>
      <c r="NRC168" s="585"/>
      <c r="NRD168" s="585"/>
      <c r="NRE168" s="585"/>
      <c r="NRF168" s="585"/>
      <c r="NRG168" s="585"/>
      <c r="NRH168" s="585"/>
      <c r="NRI168" s="585"/>
      <c r="NRJ168" s="585"/>
      <c r="NRK168" s="585"/>
      <c r="NRL168" s="585"/>
      <c r="NRM168" s="585"/>
      <c r="NRN168" s="585"/>
      <c r="NRO168" s="585"/>
      <c r="NRP168" s="585"/>
      <c r="NRQ168" s="585"/>
      <c r="NRR168" s="585"/>
      <c r="NRS168" s="585"/>
      <c r="NRT168" s="585"/>
      <c r="NRU168" s="585"/>
      <c r="NRV168" s="585"/>
      <c r="NRW168" s="585"/>
      <c r="NRX168" s="585"/>
      <c r="NRY168" s="585"/>
      <c r="NRZ168" s="585"/>
      <c r="NSA168" s="585"/>
      <c r="NSB168" s="585"/>
      <c r="NSC168" s="585"/>
      <c r="NSD168" s="585"/>
      <c r="NSE168" s="585"/>
      <c r="NSF168" s="585"/>
      <c r="NSG168" s="585"/>
      <c r="NSH168" s="585"/>
      <c r="NSI168" s="585"/>
      <c r="NSJ168" s="585"/>
      <c r="NSK168" s="585"/>
      <c r="NSL168" s="585"/>
      <c r="NSM168" s="585"/>
      <c r="NSN168" s="585"/>
      <c r="NSO168" s="585"/>
      <c r="NSP168" s="585"/>
      <c r="NSQ168" s="585"/>
      <c r="NSR168" s="585"/>
      <c r="NSS168" s="585"/>
      <c r="NST168" s="585"/>
      <c r="NSU168" s="585"/>
      <c r="NSV168" s="585"/>
      <c r="NSW168" s="585"/>
      <c r="NSX168" s="585"/>
      <c r="NSY168" s="585"/>
      <c r="NSZ168" s="585"/>
      <c r="NTA168" s="585"/>
      <c r="NTB168" s="585"/>
      <c r="NTC168" s="585"/>
      <c r="NTD168" s="585"/>
      <c r="NTE168" s="585"/>
      <c r="NTF168" s="585"/>
      <c r="NTG168" s="585"/>
      <c r="NTH168" s="585"/>
      <c r="NTI168" s="585"/>
      <c r="NTJ168" s="585"/>
      <c r="NTK168" s="585"/>
      <c r="NTL168" s="585"/>
      <c r="NTM168" s="585"/>
      <c r="NTN168" s="585"/>
      <c r="NTO168" s="585"/>
      <c r="NTP168" s="585"/>
      <c r="NTQ168" s="585"/>
      <c r="NTR168" s="585"/>
      <c r="NTS168" s="585"/>
      <c r="NTT168" s="585"/>
      <c r="NTU168" s="585"/>
      <c r="NTV168" s="585"/>
      <c r="NTW168" s="585"/>
      <c r="NTX168" s="585"/>
      <c r="NTY168" s="585"/>
      <c r="NTZ168" s="585"/>
      <c r="NUA168" s="585"/>
      <c r="NUB168" s="585"/>
      <c r="NUC168" s="585"/>
      <c r="NUD168" s="585"/>
      <c r="NUE168" s="585"/>
      <c r="NUF168" s="585"/>
      <c r="NUG168" s="585"/>
      <c r="NUH168" s="585"/>
      <c r="NUI168" s="585"/>
      <c r="NUJ168" s="585"/>
      <c r="NUK168" s="585"/>
      <c r="NUL168" s="585"/>
      <c r="NUM168" s="585"/>
      <c r="NUN168" s="585"/>
      <c r="NUO168" s="585"/>
      <c r="NUP168" s="585"/>
      <c r="NUQ168" s="585"/>
      <c r="NUR168" s="585"/>
      <c r="NUS168" s="585"/>
      <c r="NUT168" s="585"/>
      <c r="NUU168" s="585"/>
      <c r="NUV168" s="585"/>
      <c r="NUW168" s="585"/>
      <c r="NUX168" s="585"/>
      <c r="NUY168" s="585"/>
      <c r="NUZ168" s="585"/>
      <c r="NVA168" s="585"/>
      <c r="NVB168" s="585"/>
      <c r="NVC168" s="585"/>
      <c r="NVD168" s="585"/>
      <c r="NVE168" s="585"/>
      <c r="NVF168" s="585"/>
      <c r="NVG168" s="585"/>
      <c r="NVH168" s="585"/>
      <c r="NVI168" s="585"/>
      <c r="NVJ168" s="585"/>
      <c r="NVK168" s="585"/>
      <c r="NVL168" s="585"/>
      <c r="NVM168" s="585"/>
      <c r="NVN168" s="585"/>
      <c r="NVO168" s="585"/>
      <c r="NVP168" s="585"/>
      <c r="NVQ168" s="585"/>
      <c r="NVR168" s="585"/>
      <c r="NVS168" s="585"/>
      <c r="NVT168" s="585"/>
      <c r="NVU168" s="585"/>
      <c r="NVV168" s="585"/>
      <c r="NVW168" s="585"/>
      <c r="NVX168" s="585"/>
      <c r="NVY168" s="585"/>
      <c r="NVZ168" s="585"/>
      <c r="NWA168" s="585"/>
      <c r="NWB168" s="585"/>
      <c r="NWC168" s="585"/>
      <c r="NWD168" s="585"/>
      <c r="NWE168" s="585"/>
      <c r="NWF168" s="585"/>
      <c r="NWG168" s="585"/>
      <c r="NWH168" s="585"/>
      <c r="NWI168" s="585"/>
      <c r="NWJ168" s="585"/>
      <c r="NWK168" s="585"/>
      <c r="NWL168" s="585"/>
      <c r="NWM168" s="585"/>
      <c r="NWN168" s="585"/>
      <c r="NWO168" s="585"/>
      <c r="NWP168" s="585"/>
      <c r="NWQ168" s="585"/>
      <c r="NWR168" s="585"/>
      <c r="NWS168" s="585"/>
      <c r="NWT168" s="585"/>
      <c r="NWU168" s="585"/>
      <c r="NWV168" s="585"/>
      <c r="NWW168" s="585"/>
      <c r="NWX168" s="585"/>
      <c r="NWY168" s="585"/>
      <c r="NWZ168" s="585"/>
      <c r="NXA168" s="585"/>
      <c r="NXB168" s="585"/>
      <c r="NXC168" s="585"/>
      <c r="NXD168" s="585"/>
      <c r="NXE168" s="585"/>
      <c r="NXF168" s="585"/>
      <c r="NXG168" s="585"/>
      <c r="NXH168" s="585"/>
      <c r="NXI168" s="585"/>
      <c r="NXJ168" s="585"/>
      <c r="NXK168" s="585"/>
      <c r="NXL168" s="585"/>
      <c r="NXM168" s="585"/>
      <c r="NXN168" s="585"/>
      <c r="NXO168" s="585"/>
      <c r="NXP168" s="585"/>
      <c r="NXQ168" s="585"/>
      <c r="NXR168" s="585"/>
      <c r="NXS168" s="585"/>
      <c r="NXT168" s="585"/>
      <c r="NXU168" s="585"/>
      <c r="NXV168" s="585"/>
      <c r="NXW168" s="585"/>
      <c r="NXX168" s="585"/>
      <c r="NXY168" s="585"/>
      <c r="NXZ168" s="585"/>
      <c r="NYA168" s="585"/>
      <c r="NYB168" s="585"/>
      <c r="NYC168" s="585"/>
      <c r="NYD168" s="585"/>
      <c r="NYE168" s="585"/>
      <c r="NYF168" s="585"/>
      <c r="NYG168" s="585"/>
      <c r="NYH168" s="585"/>
      <c r="NYI168" s="585"/>
      <c r="NYJ168" s="585"/>
      <c r="NYK168" s="585"/>
      <c r="NYL168" s="585"/>
      <c r="NYM168" s="585"/>
      <c r="NYN168" s="585"/>
      <c r="NYO168" s="585"/>
      <c r="NYP168" s="585"/>
      <c r="NYQ168" s="585"/>
      <c r="NYR168" s="585"/>
      <c r="NYS168" s="585"/>
      <c r="NYT168" s="585"/>
      <c r="NYU168" s="585"/>
      <c r="NYV168" s="585"/>
      <c r="NYW168" s="585"/>
      <c r="NYX168" s="585"/>
      <c r="NYY168" s="585"/>
      <c r="NYZ168" s="585"/>
      <c r="NZA168" s="585"/>
      <c r="NZB168" s="585"/>
      <c r="NZC168" s="585"/>
      <c r="NZD168" s="585"/>
      <c r="NZE168" s="585"/>
      <c r="NZF168" s="585"/>
      <c r="NZG168" s="585"/>
      <c r="NZH168" s="585"/>
      <c r="NZI168" s="585"/>
      <c r="NZJ168" s="585"/>
      <c r="NZK168" s="585"/>
      <c r="NZL168" s="585"/>
      <c r="NZM168" s="585"/>
      <c r="NZN168" s="585"/>
      <c r="NZO168" s="585"/>
      <c r="NZP168" s="585"/>
      <c r="NZQ168" s="585"/>
      <c r="NZR168" s="585"/>
      <c r="NZS168" s="585"/>
      <c r="NZT168" s="585"/>
      <c r="NZU168" s="585"/>
      <c r="NZV168" s="585"/>
      <c r="NZW168" s="585"/>
      <c r="NZX168" s="585"/>
      <c r="NZY168" s="585"/>
      <c r="NZZ168" s="585"/>
      <c r="OAA168" s="585"/>
      <c r="OAB168" s="585"/>
      <c r="OAC168" s="585"/>
      <c r="OAD168" s="585"/>
      <c r="OAE168" s="585"/>
      <c r="OAF168" s="585"/>
      <c r="OAG168" s="585"/>
      <c r="OAH168" s="585"/>
      <c r="OAI168" s="585"/>
      <c r="OAJ168" s="585"/>
      <c r="OAK168" s="585"/>
      <c r="OAL168" s="585"/>
      <c r="OAM168" s="585"/>
      <c r="OAN168" s="585"/>
      <c r="OAO168" s="585"/>
      <c r="OAP168" s="585"/>
      <c r="OAQ168" s="585"/>
      <c r="OAR168" s="585"/>
      <c r="OAS168" s="585"/>
      <c r="OAT168" s="585"/>
      <c r="OAU168" s="585"/>
      <c r="OAV168" s="585"/>
      <c r="OAW168" s="585"/>
      <c r="OAX168" s="585"/>
      <c r="OAY168" s="585"/>
      <c r="OAZ168" s="585"/>
      <c r="OBA168" s="585"/>
      <c r="OBB168" s="585"/>
      <c r="OBC168" s="585"/>
      <c r="OBD168" s="585"/>
      <c r="OBE168" s="585"/>
      <c r="OBF168" s="585"/>
      <c r="OBG168" s="585"/>
      <c r="OBH168" s="585"/>
      <c r="OBI168" s="585"/>
      <c r="OBJ168" s="585"/>
      <c r="OBK168" s="585"/>
      <c r="OBL168" s="585"/>
      <c r="OBM168" s="585"/>
      <c r="OBN168" s="585"/>
      <c r="OBO168" s="585"/>
      <c r="OBP168" s="585"/>
      <c r="OBQ168" s="585"/>
      <c r="OBR168" s="585"/>
      <c r="OBS168" s="585"/>
      <c r="OBT168" s="585"/>
      <c r="OBU168" s="585"/>
      <c r="OBV168" s="585"/>
      <c r="OBW168" s="585"/>
      <c r="OBX168" s="585"/>
      <c r="OBY168" s="585"/>
      <c r="OBZ168" s="585"/>
      <c r="OCA168" s="585"/>
      <c r="OCB168" s="585"/>
      <c r="OCC168" s="585"/>
      <c r="OCD168" s="585"/>
      <c r="OCE168" s="585"/>
      <c r="OCF168" s="585"/>
      <c r="OCG168" s="585"/>
      <c r="OCH168" s="585"/>
      <c r="OCI168" s="585"/>
      <c r="OCJ168" s="585"/>
      <c r="OCK168" s="585"/>
      <c r="OCL168" s="585"/>
      <c r="OCM168" s="585"/>
      <c r="OCN168" s="585"/>
      <c r="OCO168" s="585"/>
      <c r="OCP168" s="585"/>
      <c r="OCQ168" s="585"/>
      <c r="OCR168" s="585"/>
      <c r="OCS168" s="585"/>
      <c r="OCT168" s="585"/>
      <c r="OCU168" s="585"/>
      <c r="OCV168" s="585"/>
      <c r="OCW168" s="585"/>
      <c r="OCX168" s="585"/>
      <c r="OCY168" s="585"/>
      <c r="OCZ168" s="585"/>
      <c r="ODA168" s="585"/>
      <c r="ODB168" s="585"/>
      <c r="ODC168" s="585"/>
      <c r="ODD168" s="585"/>
      <c r="ODE168" s="585"/>
      <c r="ODF168" s="585"/>
      <c r="ODG168" s="585"/>
      <c r="ODH168" s="585"/>
      <c r="ODI168" s="585"/>
      <c r="ODJ168" s="585"/>
      <c r="ODK168" s="585"/>
      <c r="ODL168" s="585"/>
      <c r="ODM168" s="585"/>
      <c r="ODN168" s="585"/>
      <c r="ODO168" s="585"/>
      <c r="ODP168" s="585"/>
      <c r="ODQ168" s="585"/>
      <c r="ODR168" s="585"/>
      <c r="ODS168" s="585"/>
      <c r="ODT168" s="585"/>
      <c r="ODU168" s="585"/>
      <c r="ODV168" s="585"/>
      <c r="ODW168" s="585"/>
      <c r="ODX168" s="585"/>
      <c r="ODY168" s="585"/>
      <c r="ODZ168" s="585"/>
      <c r="OEA168" s="585"/>
      <c r="OEB168" s="585"/>
      <c r="OEC168" s="585"/>
      <c r="OED168" s="585"/>
      <c r="OEE168" s="585"/>
      <c r="OEF168" s="585"/>
      <c r="OEG168" s="585"/>
      <c r="OEH168" s="585"/>
      <c r="OEI168" s="585"/>
      <c r="OEJ168" s="585"/>
      <c r="OEK168" s="585"/>
      <c r="OEL168" s="585"/>
      <c r="OEM168" s="585"/>
      <c r="OEN168" s="585"/>
      <c r="OEO168" s="585"/>
      <c r="OEP168" s="585"/>
      <c r="OEQ168" s="585"/>
      <c r="OER168" s="585"/>
      <c r="OES168" s="585"/>
      <c r="OET168" s="585"/>
      <c r="OEU168" s="585"/>
      <c r="OEV168" s="585"/>
      <c r="OEW168" s="585"/>
      <c r="OEX168" s="585"/>
      <c r="OEY168" s="585"/>
      <c r="OEZ168" s="585"/>
      <c r="OFA168" s="585"/>
      <c r="OFB168" s="585"/>
      <c r="OFC168" s="585"/>
      <c r="OFD168" s="585"/>
      <c r="OFE168" s="585"/>
      <c r="OFF168" s="585"/>
      <c r="OFG168" s="585"/>
      <c r="OFH168" s="585"/>
      <c r="OFI168" s="585"/>
      <c r="OFJ168" s="585"/>
      <c r="OFK168" s="585"/>
      <c r="OFL168" s="585"/>
      <c r="OFM168" s="585"/>
      <c r="OFN168" s="585"/>
      <c r="OFO168" s="585"/>
      <c r="OFP168" s="585"/>
      <c r="OFQ168" s="585"/>
      <c r="OFR168" s="585"/>
      <c r="OFS168" s="585"/>
      <c r="OFT168" s="585"/>
      <c r="OFU168" s="585"/>
      <c r="OFV168" s="585"/>
      <c r="OFW168" s="585"/>
      <c r="OFX168" s="585"/>
      <c r="OFY168" s="585"/>
      <c r="OFZ168" s="585"/>
      <c r="OGA168" s="585"/>
      <c r="OGB168" s="585"/>
      <c r="OGC168" s="585"/>
      <c r="OGD168" s="585"/>
      <c r="OGE168" s="585"/>
      <c r="OGF168" s="585"/>
      <c r="OGG168" s="585"/>
      <c r="OGH168" s="585"/>
      <c r="OGI168" s="585"/>
      <c r="OGJ168" s="585"/>
      <c r="OGK168" s="585"/>
      <c r="OGL168" s="585"/>
      <c r="OGM168" s="585"/>
      <c r="OGN168" s="585"/>
      <c r="OGO168" s="585"/>
      <c r="OGP168" s="585"/>
      <c r="OGQ168" s="585"/>
      <c r="OGR168" s="585"/>
      <c r="OGS168" s="585"/>
      <c r="OGT168" s="585"/>
      <c r="OGU168" s="585"/>
      <c r="OGV168" s="585"/>
      <c r="OGW168" s="585"/>
      <c r="OGX168" s="585"/>
      <c r="OGY168" s="585"/>
      <c r="OGZ168" s="585"/>
      <c r="OHA168" s="585"/>
      <c r="OHB168" s="585"/>
      <c r="OHC168" s="585"/>
      <c r="OHD168" s="585"/>
      <c r="OHE168" s="585"/>
      <c r="OHF168" s="585"/>
      <c r="OHG168" s="585"/>
      <c r="OHH168" s="585"/>
      <c r="OHI168" s="585"/>
      <c r="OHJ168" s="585"/>
      <c r="OHK168" s="585"/>
      <c r="OHL168" s="585"/>
      <c r="OHM168" s="585"/>
      <c r="OHN168" s="585"/>
      <c r="OHO168" s="585"/>
      <c r="OHP168" s="585"/>
      <c r="OHQ168" s="585"/>
      <c r="OHR168" s="585"/>
      <c r="OHS168" s="585"/>
      <c r="OHT168" s="585"/>
      <c r="OHU168" s="585"/>
      <c r="OHV168" s="585"/>
      <c r="OHW168" s="585"/>
      <c r="OHX168" s="585"/>
      <c r="OHY168" s="585"/>
      <c r="OHZ168" s="585"/>
      <c r="OIA168" s="585"/>
      <c r="OIB168" s="585"/>
      <c r="OIC168" s="585"/>
      <c r="OID168" s="585"/>
      <c r="OIE168" s="585"/>
      <c r="OIF168" s="585"/>
      <c r="OIG168" s="585"/>
      <c r="OIH168" s="585"/>
      <c r="OII168" s="585"/>
      <c r="OIJ168" s="585"/>
      <c r="OIK168" s="585"/>
      <c r="OIL168" s="585"/>
      <c r="OIM168" s="585"/>
      <c r="OIN168" s="585"/>
      <c r="OIO168" s="585"/>
      <c r="OIP168" s="585"/>
      <c r="OIQ168" s="585"/>
      <c r="OIR168" s="585"/>
      <c r="OIS168" s="585"/>
      <c r="OIT168" s="585"/>
      <c r="OIU168" s="585"/>
      <c r="OIV168" s="585"/>
      <c r="OIW168" s="585"/>
      <c r="OIX168" s="585"/>
      <c r="OIY168" s="585"/>
      <c r="OIZ168" s="585"/>
      <c r="OJA168" s="585"/>
      <c r="OJB168" s="585"/>
      <c r="OJC168" s="585"/>
      <c r="OJD168" s="585"/>
      <c r="OJE168" s="585"/>
      <c r="OJF168" s="585"/>
      <c r="OJG168" s="585"/>
      <c r="OJH168" s="585"/>
      <c r="OJI168" s="585"/>
      <c r="OJJ168" s="585"/>
      <c r="OJK168" s="585"/>
      <c r="OJL168" s="585"/>
      <c r="OJM168" s="585"/>
      <c r="OJN168" s="585"/>
      <c r="OJO168" s="585"/>
      <c r="OJP168" s="585"/>
      <c r="OJQ168" s="585"/>
      <c r="OJR168" s="585"/>
      <c r="OJS168" s="585"/>
      <c r="OJT168" s="585"/>
      <c r="OJU168" s="585"/>
      <c r="OJV168" s="585"/>
      <c r="OJW168" s="585"/>
      <c r="OJX168" s="585"/>
      <c r="OJY168" s="585"/>
      <c r="OJZ168" s="585"/>
      <c r="OKA168" s="585"/>
      <c r="OKB168" s="585"/>
      <c r="OKC168" s="585"/>
      <c r="OKD168" s="585"/>
      <c r="OKE168" s="585"/>
      <c r="OKF168" s="585"/>
      <c r="OKG168" s="585"/>
      <c r="OKH168" s="585"/>
      <c r="OKI168" s="585"/>
      <c r="OKJ168" s="585"/>
      <c r="OKK168" s="585"/>
      <c r="OKL168" s="585"/>
      <c r="OKM168" s="585"/>
      <c r="OKN168" s="585"/>
      <c r="OKO168" s="585"/>
      <c r="OKP168" s="585"/>
      <c r="OKQ168" s="585"/>
      <c r="OKR168" s="585"/>
      <c r="OKS168" s="585"/>
      <c r="OKT168" s="585"/>
      <c r="OKU168" s="585"/>
      <c r="OKV168" s="585"/>
      <c r="OKW168" s="585"/>
      <c r="OKX168" s="585"/>
      <c r="OKY168" s="585"/>
      <c r="OKZ168" s="585"/>
      <c r="OLA168" s="585"/>
      <c r="OLB168" s="585"/>
      <c r="OLC168" s="585"/>
      <c r="OLD168" s="585"/>
      <c r="OLE168" s="585"/>
      <c r="OLF168" s="585"/>
      <c r="OLG168" s="585"/>
      <c r="OLH168" s="585"/>
      <c r="OLI168" s="585"/>
      <c r="OLJ168" s="585"/>
      <c r="OLK168" s="585"/>
      <c r="OLL168" s="585"/>
      <c r="OLM168" s="585"/>
      <c r="OLN168" s="585"/>
      <c r="OLO168" s="585"/>
      <c r="OLP168" s="585"/>
      <c r="OLQ168" s="585"/>
      <c r="OLR168" s="585"/>
      <c r="OLS168" s="585"/>
      <c r="OLT168" s="585"/>
      <c r="OLU168" s="585"/>
      <c r="OLV168" s="585"/>
      <c r="OLW168" s="585"/>
      <c r="OLX168" s="585"/>
      <c r="OLY168" s="585"/>
      <c r="OLZ168" s="585"/>
      <c r="OMA168" s="585"/>
      <c r="OMB168" s="585"/>
      <c r="OMC168" s="585"/>
      <c r="OMD168" s="585"/>
      <c r="OME168" s="585"/>
      <c r="OMF168" s="585"/>
      <c r="OMG168" s="585"/>
      <c r="OMH168" s="585"/>
      <c r="OMI168" s="585"/>
      <c r="OMJ168" s="585"/>
      <c r="OMK168" s="585"/>
      <c r="OML168" s="585"/>
      <c r="OMM168" s="585"/>
      <c r="OMN168" s="585"/>
      <c r="OMO168" s="585"/>
      <c r="OMP168" s="585"/>
      <c r="OMQ168" s="585"/>
      <c r="OMR168" s="585"/>
      <c r="OMS168" s="585"/>
      <c r="OMT168" s="585"/>
      <c r="OMU168" s="585"/>
      <c r="OMV168" s="585"/>
      <c r="OMW168" s="585"/>
      <c r="OMX168" s="585"/>
      <c r="OMY168" s="585"/>
      <c r="OMZ168" s="585"/>
      <c r="ONA168" s="585"/>
      <c r="ONB168" s="585"/>
      <c r="ONC168" s="585"/>
      <c r="OND168" s="585"/>
      <c r="ONE168" s="585"/>
      <c r="ONF168" s="585"/>
      <c r="ONG168" s="585"/>
      <c r="ONH168" s="585"/>
      <c r="ONI168" s="585"/>
      <c r="ONJ168" s="585"/>
      <c r="ONK168" s="585"/>
      <c r="ONL168" s="585"/>
      <c r="ONM168" s="585"/>
      <c r="ONN168" s="585"/>
      <c r="ONO168" s="585"/>
      <c r="ONP168" s="585"/>
      <c r="ONQ168" s="585"/>
      <c r="ONR168" s="585"/>
      <c r="ONS168" s="585"/>
      <c r="ONT168" s="585"/>
      <c r="ONU168" s="585"/>
      <c r="ONV168" s="585"/>
      <c r="ONW168" s="585"/>
      <c r="ONX168" s="585"/>
      <c r="ONY168" s="585"/>
      <c r="ONZ168" s="585"/>
      <c r="OOA168" s="585"/>
      <c r="OOB168" s="585"/>
      <c r="OOC168" s="585"/>
      <c r="OOD168" s="585"/>
      <c r="OOE168" s="585"/>
      <c r="OOF168" s="585"/>
      <c r="OOG168" s="585"/>
      <c r="OOH168" s="585"/>
      <c r="OOI168" s="585"/>
      <c r="OOJ168" s="585"/>
      <c r="OOK168" s="585"/>
      <c r="OOL168" s="585"/>
      <c r="OOM168" s="585"/>
      <c r="OON168" s="585"/>
      <c r="OOO168" s="585"/>
      <c r="OOP168" s="585"/>
      <c r="OOQ168" s="585"/>
      <c r="OOR168" s="585"/>
      <c r="OOS168" s="585"/>
      <c r="OOT168" s="585"/>
      <c r="OOU168" s="585"/>
      <c r="OOV168" s="585"/>
      <c r="OOW168" s="585"/>
      <c r="OOX168" s="585"/>
      <c r="OOY168" s="585"/>
      <c r="OOZ168" s="585"/>
      <c r="OPA168" s="585"/>
      <c r="OPB168" s="585"/>
      <c r="OPC168" s="585"/>
      <c r="OPD168" s="585"/>
      <c r="OPE168" s="585"/>
      <c r="OPF168" s="585"/>
      <c r="OPG168" s="585"/>
      <c r="OPH168" s="585"/>
      <c r="OPI168" s="585"/>
      <c r="OPJ168" s="585"/>
      <c r="OPK168" s="585"/>
      <c r="OPL168" s="585"/>
      <c r="OPM168" s="585"/>
      <c r="OPN168" s="585"/>
      <c r="OPO168" s="585"/>
      <c r="OPP168" s="585"/>
      <c r="OPQ168" s="585"/>
      <c r="OPR168" s="585"/>
      <c r="OPS168" s="585"/>
      <c r="OPT168" s="585"/>
      <c r="OPU168" s="585"/>
      <c r="OPV168" s="585"/>
      <c r="OPW168" s="585"/>
      <c r="OPX168" s="585"/>
      <c r="OPY168" s="585"/>
      <c r="OPZ168" s="585"/>
      <c r="OQA168" s="585"/>
      <c r="OQB168" s="585"/>
      <c r="OQC168" s="585"/>
      <c r="OQD168" s="585"/>
      <c r="OQE168" s="585"/>
      <c r="OQF168" s="585"/>
      <c r="OQG168" s="585"/>
      <c r="OQH168" s="585"/>
      <c r="OQI168" s="585"/>
      <c r="OQJ168" s="585"/>
      <c r="OQK168" s="585"/>
      <c r="OQL168" s="585"/>
      <c r="OQM168" s="585"/>
      <c r="OQN168" s="585"/>
      <c r="OQO168" s="585"/>
      <c r="OQP168" s="585"/>
      <c r="OQQ168" s="585"/>
      <c r="OQR168" s="585"/>
      <c r="OQS168" s="585"/>
      <c r="OQT168" s="585"/>
      <c r="OQU168" s="585"/>
      <c r="OQV168" s="585"/>
      <c r="OQW168" s="585"/>
      <c r="OQX168" s="585"/>
      <c r="OQY168" s="585"/>
      <c r="OQZ168" s="585"/>
      <c r="ORA168" s="585"/>
      <c r="ORB168" s="585"/>
      <c r="ORC168" s="585"/>
      <c r="ORD168" s="585"/>
      <c r="ORE168" s="585"/>
      <c r="ORF168" s="585"/>
      <c r="ORG168" s="585"/>
      <c r="ORH168" s="585"/>
      <c r="ORI168" s="585"/>
      <c r="ORJ168" s="585"/>
      <c r="ORK168" s="585"/>
      <c r="ORL168" s="585"/>
      <c r="ORM168" s="585"/>
      <c r="ORN168" s="585"/>
      <c r="ORO168" s="585"/>
      <c r="ORP168" s="585"/>
      <c r="ORQ168" s="585"/>
      <c r="ORR168" s="585"/>
      <c r="ORS168" s="585"/>
      <c r="ORT168" s="585"/>
      <c r="ORU168" s="585"/>
      <c r="ORV168" s="585"/>
      <c r="ORW168" s="585"/>
      <c r="ORX168" s="585"/>
      <c r="ORY168" s="585"/>
      <c r="ORZ168" s="585"/>
      <c r="OSA168" s="585"/>
      <c r="OSB168" s="585"/>
      <c r="OSC168" s="585"/>
      <c r="OSD168" s="585"/>
      <c r="OSE168" s="585"/>
      <c r="OSF168" s="585"/>
      <c r="OSG168" s="585"/>
      <c r="OSH168" s="585"/>
      <c r="OSI168" s="585"/>
      <c r="OSJ168" s="585"/>
      <c r="OSK168" s="585"/>
      <c r="OSL168" s="585"/>
      <c r="OSM168" s="585"/>
      <c r="OSN168" s="585"/>
      <c r="OSO168" s="585"/>
      <c r="OSP168" s="585"/>
      <c r="OSQ168" s="585"/>
      <c r="OSR168" s="585"/>
      <c r="OSS168" s="585"/>
      <c r="OST168" s="585"/>
      <c r="OSU168" s="585"/>
      <c r="OSV168" s="585"/>
      <c r="OSW168" s="585"/>
      <c r="OSX168" s="585"/>
      <c r="OSY168" s="585"/>
      <c r="OSZ168" s="585"/>
      <c r="OTA168" s="585"/>
      <c r="OTB168" s="585"/>
      <c r="OTC168" s="585"/>
      <c r="OTD168" s="585"/>
      <c r="OTE168" s="585"/>
      <c r="OTF168" s="585"/>
      <c r="OTG168" s="585"/>
      <c r="OTH168" s="585"/>
      <c r="OTI168" s="585"/>
      <c r="OTJ168" s="585"/>
      <c r="OTK168" s="585"/>
      <c r="OTL168" s="585"/>
      <c r="OTM168" s="585"/>
      <c r="OTN168" s="585"/>
      <c r="OTO168" s="585"/>
      <c r="OTP168" s="585"/>
      <c r="OTQ168" s="585"/>
      <c r="OTR168" s="585"/>
      <c r="OTS168" s="585"/>
      <c r="OTT168" s="585"/>
      <c r="OTU168" s="585"/>
      <c r="OTV168" s="585"/>
      <c r="OTW168" s="585"/>
      <c r="OTX168" s="585"/>
      <c r="OTY168" s="585"/>
      <c r="OTZ168" s="585"/>
      <c r="OUA168" s="585"/>
      <c r="OUB168" s="585"/>
      <c r="OUC168" s="585"/>
      <c r="OUD168" s="585"/>
      <c r="OUE168" s="585"/>
      <c r="OUF168" s="585"/>
      <c r="OUG168" s="585"/>
      <c r="OUH168" s="585"/>
      <c r="OUI168" s="585"/>
      <c r="OUJ168" s="585"/>
      <c r="OUK168" s="585"/>
      <c r="OUL168" s="585"/>
      <c r="OUM168" s="585"/>
      <c r="OUN168" s="585"/>
      <c r="OUO168" s="585"/>
      <c r="OUP168" s="585"/>
      <c r="OUQ168" s="585"/>
      <c r="OUR168" s="585"/>
      <c r="OUS168" s="585"/>
      <c r="OUT168" s="585"/>
      <c r="OUU168" s="585"/>
      <c r="OUV168" s="585"/>
      <c r="OUW168" s="585"/>
      <c r="OUX168" s="585"/>
      <c r="OUY168" s="585"/>
      <c r="OUZ168" s="585"/>
      <c r="OVA168" s="585"/>
      <c r="OVB168" s="585"/>
      <c r="OVC168" s="585"/>
      <c r="OVD168" s="585"/>
      <c r="OVE168" s="585"/>
      <c r="OVF168" s="585"/>
      <c r="OVG168" s="585"/>
      <c r="OVH168" s="585"/>
      <c r="OVI168" s="585"/>
      <c r="OVJ168" s="585"/>
      <c r="OVK168" s="585"/>
      <c r="OVL168" s="585"/>
      <c r="OVM168" s="585"/>
      <c r="OVN168" s="585"/>
      <c r="OVO168" s="585"/>
      <c r="OVP168" s="585"/>
      <c r="OVQ168" s="585"/>
      <c r="OVR168" s="585"/>
      <c r="OVS168" s="585"/>
      <c r="OVT168" s="585"/>
      <c r="OVU168" s="585"/>
      <c r="OVV168" s="585"/>
      <c r="OVW168" s="585"/>
      <c r="OVX168" s="585"/>
      <c r="OVY168" s="585"/>
      <c r="OVZ168" s="585"/>
      <c r="OWA168" s="585"/>
      <c r="OWB168" s="585"/>
      <c r="OWC168" s="585"/>
      <c r="OWD168" s="585"/>
      <c r="OWE168" s="585"/>
      <c r="OWF168" s="585"/>
      <c r="OWG168" s="585"/>
      <c r="OWH168" s="585"/>
      <c r="OWI168" s="585"/>
      <c r="OWJ168" s="585"/>
      <c r="OWK168" s="585"/>
      <c r="OWL168" s="585"/>
      <c r="OWM168" s="585"/>
      <c r="OWN168" s="585"/>
      <c r="OWO168" s="585"/>
      <c r="OWP168" s="585"/>
      <c r="OWQ168" s="585"/>
      <c r="OWR168" s="585"/>
      <c r="OWS168" s="585"/>
      <c r="OWT168" s="585"/>
      <c r="OWU168" s="585"/>
      <c r="OWV168" s="585"/>
      <c r="OWW168" s="585"/>
      <c r="OWX168" s="585"/>
      <c r="OWY168" s="585"/>
      <c r="OWZ168" s="585"/>
      <c r="OXA168" s="585"/>
      <c r="OXB168" s="585"/>
      <c r="OXC168" s="585"/>
      <c r="OXD168" s="585"/>
      <c r="OXE168" s="585"/>
      <c r="OXF168" s="585"/>
      <c r="OXG168" s="585"/>
      <c r="OXH168" s="585"/>
      <c r="OXI168" s="585"/>
      <c r="OXJ168" s="585"/>
      <c r="OXK168" s="585"/>
      <c r="OXL168" s="585"/>
      <c r="OXM168" s="585"/>
      <c r="OXN168" s="585"/>
      <c r="OXO168" s="585"/>
      <c r="OXP168" s="585"/>
      <c r="OXQ168" s="585"/>
      <c r="OXR168" s="585"/>
      <c r="OXS168" s="585"/>
      <c r="OXT168" s="585"/>
      <c r="OXU168" s="585"/>
      <c r="OXV168" s="585"/>
      <c r="OXW168" s="585"/>
      <c r="OXX168" s="585"/>
      <c r="OXY168" s="585"/>
      <c r="OXZ168" s="585"/>
      <c r="OYA168" s="585"/>
      <c r="OYB168" s="585"/>
      <c r="OYC168" s="585"/>
      <c r="OYD168" s="585"/>
      <c r="OYE168" s="585"/>
      <c r="OYF168" s="585"/>
      <c r="OYG168" s="585"/>
      <c r="OYH168" s="585"/>
      <c r="OYI168" s="585"/>
      <c r="OYJ168" s="585"/>
      <c r="OYK168" s="585"/>
      <c r="OYL168" s="585"/>
      <c r="OYM168" s="585"/>
      <c r="OYN168" s="585"/>
      <c r="OYO168" s="585"/>
      <c r="OYP168" s="585"/>
      <c r="OYQ168" s="585"/>
      <c r="OYR168" s="585"/>
      <c r="OYS168" s="585"/>
      <c r="OYT168" s="585"/>
      <c r="OYU168" s="585"/>
      <c r="OYV168" s="585"/>
      <c r="OYW168" s="585"/>
      <c r="OYX168" s="585"/>
      <c r="OYY168" s="585"/>
      <c r="OYZ168" s="585"/>
      <c r="OZA168" s="585"/>
      <c r="OZB168" s="585"/>
      <c r="OZC168" s="585"/>
      <c r="OZD168" s="585"/>
      <c r="OZE168" s="585"/>
      <c r="OZF168" s="585"/>
      <c r="OZG168" s="585"/>
      <c r="OZH168" s="585"/>
      <c r="OZI168" s="585"/>
      <c r="OZJ168" s="585"/>
      <c r="OZK168" s="585"/>
      <c r="OZL168" s="585"/>
      <c r="OZM168" s="585"/>
      <c r="OZN168" s="585"/>
      <c r="OZO168" s="585"/>
      <c r="OZP168" s="585"/>
      <c r="OZQ168" s="585"/>
      <c r="OZR168" s="585"/>
      <c r="OZS168" s="585"/>
      <c r="OZT168" s="585"/>
      <c r="OZU168" s="585"/>
      <c r="OZV168" s="585"/>
      <c r="OZW168" s="585"/>
      <c r="OZX168" s="585"/>
      <c r="OZY168" s="585"/>
      <c r="OZZ168" s="585"/>
      <c r="PAA168" s="585"/>
      <c r="PAB168" s="585"/>
      <c r="PAC168" s="585"/>
      <c r="PAD168" s="585"/>
      <c r="PAE168" s="585"/>
      <c r="PAF168" s="585"/>
      <c r="PAG168" s="585"/>
      <c r="PAH168" s="585"/>
      <c r="PAI168" s="585"/>
      <c r="PAJ168" s="585"/>
      <c r="PAK168" s="585"/>
      <c r="PAL168" s="585"/>
      <c r="PAM168" s="585"/>
      <c r="PAN168" s="585"/>
      <c r="PAO168" s="585"/>
      <c r="PAP168" s="585"/>
      <c r="PAQ168" s="585"/>
      <c r="PAR168" s="585"/>
      <c r="PAS168" s="585"/>
      <c r="PAT168" s="585"/>
      <c r="PAU168" s="585"/>
      <c r="PAV168" s="585"/>
      <c r="PAW168" s="585"/>
      <c r="PAX168" s="585"/>
      <c r="PAY168" s="585"/>
      <c r="PAZ168" s="585"/>
      <c r="PBA168" s="585"/>
      <c r="PBB168" s="585"/>
      <c r="PBC168" s="585"/>
      <c r="PBD168" s="585"/>
      <c r="PBE168" s="585"/>
      <c r="PBF168" s="585"/>
      <c r="PBG168" s="585"/>
      <c r="PBH168" s="585"/>
      <c r="PBI168" s="585"/>
      <c r="PBJ168" s="585"/>
      <c r="PBK168" s="585"/>
      <c r="PBL168" s="585"/>
      <c r="PBM168" s="585"/>
      <c r="PBN168" s="585"/>
      <c r="PBO168" s="585"/>
      <c r="PBP168" s="585"/>
      <c r="PBQ168" s="585"/>
      <c r="PBR168" s="585"/>
      <c r="PBS168" s="585"/>
      <c r="PBT168" s="585"/>
      <c r="PBU168" s="585"/>
      <c r="PBV168" s="585"/>
      <c r="PBW168" s="585"/>
      <c r="PBX168" s="585"/>
      <c r="PBY168" s="585"/>
      <c r="PBZ168" s="585"/>
      <c r="PCA168" s="585"/>
      <c r="PCB168" s="585"/>
      <c r="PCC168" s="585"/>
      <c r="PCD168" s="585"/>
      <c r="PCE168" s="585"/>
      <c r="PCF168" s="585"/>
      <c r="PCG168" s="585"/>
      <c r="PCH168" s="585"/>
      <c r="PCI168" s="585"/>
      <c r="PCJ168" s="585"/>
      <c r="PCK168" s="585"/>
      <c r="PCL168" s="585"/>
      <c r="PCM168" s="585"/>
      <c r="PCN168" s="585"/>
      <c r="PCO168" s="585"/>
      <c r="PCP168" s="585"/>
      <c r="PCQ168" s="585"/>
      <c r="PCR168" s="585"/>
      <c r="PCS168" s="585"/>
      <c r="PCT168" s="585"/>
      <c r="PCU168" s="585"/>
      <c r="PCV168" s="585"/>
      <c r="PCW168" s="585"/>
      <c r="PCX168" s="585"/>
      <c r="PCY168" s="585"/>
      <c r="PCZ168" s="585"/>
      <c r="PDA168" s="585"/>
      <c r="PDB168" s="585"/>
      <c r="PDC168" s="585"/>
      <c r="PDD168" s="585"/>
      <c r="PDE168" s="585"/>
      <c r="PDF168" s="585"/>
      <c r="PDG168" s="585"/>
      <c r="PDH168" s="585"/>
      <c r="PDI168" s="585"/>
      <c r="PDJ168" s="585"/>
      <c r="PDK168" s="585"/>
      <c r="PDL168" s="585"/>
      <c r="PDM168" s="585"/>
      <c r="PDN168" s="585"/>
      <c r="PDO168" s="585"/>
      <c r="PDP168" s="585"/>
      <c r="PDQ168" s="585"/>
      <c r="PDR168" s="585"/>
      <c r="PDS168" s="585"/>
      <c r="PDT168" s="585"/>
      <c r="PDU168" s="585"/>
      <c r="PDV168" s="585"/>
      <c r="PDW168" s="585"/>
      <c r="PDX168" s="585"/>
      <c r="PDY168" s="585"/>
      <c r="PDZ168" s="585"/>
      <c r="PEA168" s="585"/>
      <c r="PEB168" s="585"/>
      <c r="PEC168" s="585"/>
      <c r="PED168" s="585"/>
      <c r="PEE168" s="585"/>
      <c r="PEF168" s="585"/>
      <c r="PEG168" s="585"/>
      <c r="PEH168" s="585"/>
      <c r="PEI168" s="585"/>
      <c r="PEJ168" s="585"/>
      <c r="PEK168" s="585"/>
      <c r="PEL168" s="585"/>
      <c r="PEM168" s="585"/>
      <c r="PEN168" s="585"/>
      <c r="PEO168" s="585"/>
      <c r="PEP168" s="585"/>
      <c r="PEQ168" s="585"/>
      <c r="PER168" s="585"/>
      <c r="PES168" s="585"/>
      <c r="PET168" s="585"/>
      <c r="PEU168" s="585"/>
      <c r="PEV168" s="585"/>
      <c r="PEW168" s="585"/>
      <c r="PEX168" s="585"/>
      <c r="PEY168" s="585"/>
      <c r="PEZ168" s="585"/>
      <c r="PFA168" s="585"/>
      <c r="PFB168" s="585"/>
      <c r="PFC168" s="585"/>
      <c r="PFD168" s="585"/>
      <c r="PFE168" s="585"/>
      <c r="PFF168" s="585"/>
      <c r="PFG168" s="585"/>
      <c r="PFH168" s="585"/>
      <c r="PFI168" s="585"/>
      <c r="PFJ168" s="585"/>
      <c r="PFK168" s="585"/>
      <c r="PFL168" s="585"/>
      <c r="PFM168" s="585"/>
      <c r="PFN168" s="585"/>
      <c r="PFO168" s="585"/>
      <c r="PFP168" s="585"/>
      <c r="PFQ168" s="585"/>
      <c r="PFR168" s="585"/>
      <c r="PFS168" s="585"/>
      <c r="PFT168" s="585"/>
      <c r="PFU168" s="585"/>
      <c r="PFV168" s="585"/>
      <c r="PFW168" s="585"/>
      <c r="PFX168" s="585"/>
      <c r="PFY168" s="585"/>
      <c r="PFZ168" s="585"/>
      <c r="PGA168" s="585"/>
      <c r="PGB168" s="585"/>
      <c r="PGC168" s="585"/>
      <c r="PGD168" s="585"/>
      <c r="PGE168" s="585"/>
      <c r="PGF168" s="585"/>
      <c r="PGG168" s="585"/>
      <c r="PGH168" s="585"/>
      <c r="PGI168" s="585"/>
      <c r="PGJ168" s="585"/>
      <c r="PGK168" s="585"/>
      <c r="PGL168" s="585"/>
      <c r="PGM168" s="585"/>
      <c r="PGN168" s="585"/>
      <c r="PGO168" s="585"/>
      <c r="PGP168" s="585"/>
      <c r="PGQ168" s="585"/>
      <c r="PGR168" s="585"/>
      <c r="PGS168" s="585"/>
      <c r="PGT168" s="585"/>
      <c r="PGU168" s="585"/>
      <c r="PGV168" s="585"/>
      <c r="PGW168" s="585"/>
      <c r="PGX168" s="585"/>
      <c r="PGY168" s="585"/>
      <c r="PGZ168" s="585"/>
      <c r="PHA168" s="585"/>
      <c r="PHB168" s="585"/>
      <c r="PHC168" s="585"/>
      <c r="PHD168" s="585"/>
      <c r="PHE168" s="585"/>
      <c r="PHF168" s="585"/>
      <c r="PHG168" s="585"/>
      <c r="PHH168" s="585"/>
      <c r="PHI168" s="585"/>
      <c r="PHJ168" s="585"/>
      <c r="PHK168" s="585"/>
      <c r="PHL168" s="585"/>
      <c r="PHM168" s="585"/>
      <c r="PHN168" s="585"/>
      <c r="PHO168" s="585"/>
      <c r="PHP168" s="585"/>
      <c r="PHQ168" s="585"/>
      <c r="PHR168" s="585"/>
      <c r="PHS168" s="585"/>
      <c r="PHT168" s="585"/>
      <c r="PHU168" s="585"/>
      <c r="PHV168" s="585"/>
      <c r="PHW168" s="585"/>
      <c r="PHX168" s="585"/>
      <c r="PHY168" s="585"/>
      <c r="PHZ168" s="585"/>
      <c r="PIA168" s="585"/>
      <c r="PIB168" s="585"/>
      <c r="PIC168" s="585"/>
      <c r="PID168" s="585"/>
      <c r="PIE168" s="585"/>
      <c r="PIF168" s="585"/>
      <c r="PIG168" s="585"/>
      <c r="PIH168" s="585"/>
      <c r="PII168" s="585"/>
      <c r="PIJ168" s="585"/>
      <c r="PIK168" s="585"/>
      <c r="PIL168" s="585"/>
      <c r="PIM168" s="585"/>
      <c r="PIN168" s="585"/>
      <c r="PIO168" s="585"/>
      <c r="PIP168" s="585"/>
      <c r="PIQ168" s="585"/>
      <c r="PIR168" s="585"/>
      <c r="PIS168" s="585"/>
      <c r="PIT168" s="585"/>
      <c r="PIU168" s="585"/>
      <c r="PIV168" s="585"/>
      <c r="PIW168" s="585"/>
      <c r="PIX168" s="585"/>
      <c r="PIY168" s="585"/>
      <c r="PIZ168" s="585"/>
      <c r="PJA168" s="585"/>
      <c r="PJB168" s="585"/>
      <c r="PJC168" s="585"/>
      <c r="PJD168" s="585"/>
      <c r="PJE168" s="585"/>
      <c r="PJF168" s="585"/>
      <c r="PJG168" s="585"/>
      <c r="PJH168" s="585"/>
      <c r="PJI168" s="585"/>
      <c r="PJJ168" s="585"/>
      <c r="PJK168" s="585"/>
      <c r="PJL168" s="585"/>
      <c r="PJM168" s="585"/>
      <c r="PJN168" s="585"/>
      <c r="PJO168" s="585"/>
      <c r="PJP168" s="585"/>
      <c r="PJQ168" s="585"/>
      <c r="PJR168" s="585"/>
      <c r="PJS168" s="585"/>
      <c r="PJT168" s="585"/>
      <c r="PJU168" s="585"/>
      <c r="PJV168" s="585"/>
      <c r="PJW168" s="585"/>
      <c r="PJX168" s="585"/>
      <c r="PJY168" s="585"/>
      <c r="PJZ168" s="585"/>
      <c r="PKA168" s="585"/>
      <c r="PKB168" s="585"/>
      <c r="PKC168" s="585"/>
      <c r="PKD168" s="585"/>
      <c r="PKE168" s="585"/>
      <c r="PKF168" s="585"/>
      <c r="PKG168" s="585"/>
      <c r="PKH168" s="585"/>
      <c r="PKI168" s="585"/>
      <c r="PKJ168" s="585"/>
      <c r="PKK168" s="585"/>
      <c r="PKL168" s="585"/>
      <c r="PKM168" s="585"/>
      <c r="PKN168" s="585"/>
      <c r="PKO168" s="585"/>
      <c r="PKP168" s="585"/>
      <c r="PKQ168" s="585"/>
      <c r="PKR168" s="585"/>
      <c r="PKS168" s="585"/>
      <c r="PKT168" s="585"/>
      <c r="PKU168" s="585"/>
      <c r="PKV168" s="585"/>
      <c r="PKW168" s="585"/>
      <c r="PKX168" s="585"/>
      <c r="PKY168" s="585"/>
      <c r="PKZ168" s="585"/>
      <c r="PLA168" s="585"/>
      <c r="PLB168" s="585"/>
      <c r="PLC168" s="585"/>
      <c r="PLD168" s="585"/>
      <c r="PLE168" s="585"/>
      <c r="PLF168" s="585"/>
      <c r="PLG168" s="585"/>
      <c r="PLH168" s="585"/>
      <c r="PLI168" s="585"/>
      <c r="PLJ168" s="585"/>
      <c r="PLK168" s="585"/>
      <c r="PLL168" s="585"/>
      <c r="PLM168" s="585"/>
      <c r="PLN168" s="585"/>
      <c r="PLO168" s="585"/>
      <c r="PLP168" s="585"/>
      <c r="PLQ168" s="585"/>
      <c r="PLR168" s="585"/>
      <c r="PLS168" s="585"/>
      <c r="PLT168" s="585"/>
      <c r="PLU168" s="585"/>
      <c r="PLV168" s="585"/>
      <c r="PLW168" s="585"/>
      <c r="PLX168" s="585"/>
      <c r="PLY168" s="585"/>
      <c r="PLZ168" s="585"/>
      <c r="PMA168" s="585"/>
      <c r="PMB168" s="585"/>
      <c r="PMC168" s="585"/>
      <c r="PMD168" s="585"/>
      <c r="PME168" s="585"/>
      <c r="PMF168" s="585"/>
      <c r="PMG168" s="585"/>
      <c r="PMH168" s="585"/>
      <c r="PMI168" s="585"/>
      <c r="PMJ168" s="585"/>
      <c r="PMK168" s="585"/>
      <c r="PML168" s="585"/>
      <c r="PMM168" s="585"/>
      <c r="PMN168" s="585"/>
      <c r="PMO168" s="585"/>
      <c r="PMP168" s="585"/>
      <c r="PMQ168" s="585"/>
      <c r="PMR168" s="585"/>
      <c r="PMS168" s="585"/>
      <c r="PMT168" s="585"/>
      <c r="PMU168" s="585"/>
      <c r="PMV168" s="585"/>
      <c r="PMW168" s="585"/>
      <c r="PMX168" s="585"/>
      <c r="PMY168" s="585"/>
      <c r="PMZ168" s="585"/>
      <c r="PNA168" s="585"/>
      <c r="PNB168" s="585"/>
      <c r="PNC168" s="585"/>
      <c r="PND168" s="585"/>
      <c r="PNE168" s="585"/>
      <c r="PNF168" s="585"/>
      <c r="PNG168" s="585"/>
      <c r="PNH168" s="585"/>
      <c r="PNI168" s="585"/>
      <c r="PNJ168" s="585"/>
      <c r="PNK168" s="585"/>
      <c r="PNL168" s="585"/>
      <c r="PNM168" s="585"/>
      <c r="PNN168" s="585"/>
      <c r="PNO168" s="585"/>
      <c r="PNP168" s="585"/>
      <c r="PNQ168" s="585"/>
      <c r="PNR168" s="585"/>
      <c r="PNS168" s="585"/>
      <c r="PNT168" s="585"/>
      <c r="PNU168" s="585"/>
      <c r="PNV168" s="585"/>
      <c r="PNW168" s="585"/>
      <c r="PNX168" s="585"/>
      <c r="PNY168" s="585"/>
      <c r="PNZ168" s="585"/>
      <c r="POA168" s="585"/>
      <c r="POB168" s="585"/>
      <c r="POC168" s="585"/>
      <c r="POD168" s="585"/>
      <c r="POE168" s="585"/>
      <c r="POF168" s="585"/>
      <c r="POG168" s="585"/>
      <c r="POH168" s="585"/>
      <c r="POI168" s="585"/>
      <c r="POJ168" s="585"/>
      <c r="POK168" s="585"/>
      <c r="POL168" s="585"/>
      <c r="POM168" s="585"/>
      <c r="PON168" s="585"/>
      <c r="POO168" s="585"/>
      <c r="POP168" s="585"/>
      <c r="POQ168" s="585"/>
      <c r="POR168" s="585"/>
      <c r="POS168" s="585"/>
      <c r="POT168" s="585"/>
      <c r="POU168" s="585"/>
      <c r="POV168" s="585"/>
      <c r="POW168" s="585"/>
      <c r="POX168" s="585"/>
      <c r="POY168" s="585"/>
      <c r="POZ168" s="585"/>
      <c r="PPA168" s="585"/>
      <c r="PPB168" s="585"/>
      <c r="PPC168" s="585"/>
      <c r="PPD168" s="585"/>
      <c r="PPE168" s="585"/>
      <c r="PPF168" s="585"/>
      <c r="PPG168" s="585"/>
      <c r="PPH168" s="585"/>
      <c r="PPI168" s="585"/>
      <c r="PPJ168" s="585"/>
      <c r="PPK168" s="585"/>
      <c r="PPL168" s="585"/>
      <c r="PPM168" s="585"/>
      <c r="PPN168" s="585"/>
      <c r="PPO168" s="585"/>
      <c r="PPP168" s="585"/>
      <c r="PPQ168" s="585"/>
      <c r="PPR168" s="585"/>
      <c r="PPS168" s="585"/>
      <c r="PPT168" s="585"/>
      <c r="PPU168" s="585"/>
      <c r="PPV168" s="585"/>
      <c r="PPW168" s="585"/>
      <c r="PPX168" s="585"/>
      <c r="PPY168" s="585"/>
      <c r="PPZ168" s="585"/>
      <c r="PQA168" s="585"/>
      <c r="PQB168" s="585"/>
      <c r="PQC168" s="585"/>
      <c r="PQD168" s="585"/>
      <c r="PQE168" s="585"/>
      <c r="PQF168" s="585"/>
      <c r="PQG168" s="585"/>
      <c r="PQH168" s="585"/>
      <c r="PQI168" s="585"/>
      <c r="PQJ168" s="585"/>
      <c r="PQK168" s="585"/>
      <c r="PQL168" s="585"/>
      <c r="PQM168" s="585"/>
      <c r="PQN168" s="585"/>
      <c r="PQO168" s="585"/>
      <c r="PQP168" s="585"/>
      <c r="PQQ168" s="585"/>
      <c r="PQR168" s="585"/>
      <c r="PQS168" s="585"/>
      <c r="PQT168" s="585"/>
      <c r="PQU168" s="585"/>
      <c r="PQV168" s="585"/>
      <c r="PQW168" s="585"/>
      <c r="PQX168" s="585"/>
      <c r="PQY168" s="585"/>
      <c r="PQZ168" s="585"/>
      <c r="PRA168" s="585"/>
      <c r="PRB168" s="585"/>
      <c r="PRC168" s="585"/>
      <c r="PRD168" s="585"/>
      <c r="PRE168" s="585"/>
      <c r="PRF168" s="585"/>
      <c r="PRG168" s="585"/>
      <c r="PRH168" s="585"/>
      <c r="PRI168" s="585"/>
      <c r="PRJ168" s="585"/>
      <c r="PRK168" s="585"/>
      <c r="PRL168" s="585"/>
      <c r="PRM168" s="585"/>
      <c r="PRN168" s="585"/>
      <c r="PRO168" s="585"/>
      <c r="PRP168" s="585"/>
      <c r="PRQ168" s="585"/>
      <c r="PRR168" s="585"/>
      <c r="PRS168" s="585"/>
      <c r="PRT168" s="585"/>
      <c r="PRU168" s="585"/>
      <c r="PRV168" s="585"/>
      <c r="PRW168" s="585"/>
      <c r="PRX168" s="585"/>
      <c r="PRY168" s="585"/>
      <c r="PRZ168" s="585"/>
      <c r="PSA168" s="585"/>
      <c r="PSB168" s="585"/>
      <c r="PSC168" s="585"/>
      <c r="PSD168" s="585"/>
      <c r="PSE168" s="585"/>
      <c r="PSF168" s="585"/>
      <c r="PSG168" s="585"/>
      <c r="PSH168" s="585"/>
      <c r="PSI168" s="585"/>
      <c r="PSJ168" s="585"/>
      <c r="PSK168" s="585"/>
      <c r="PSL168" s="585"/>
      <c r="PSM168" s="585"/>
      <c r="PSN168" s="585"/>
      <c r="PSO168" s="585"/>
      <c r="PSP168" s="585"/>
      <c r="PSQ168" s="585"/>
      <c r="PSR168" s="585"/>
      <c r="PSS168" s="585"/>
      <c r="PST168" s="585"/>
      <c r="PSU168" s="585"/>
      <c r="PSV168" s="585"/>
      <c r="PSW168" s="585"/>
      <c r="PSX168" s="585"/>
      <c r="PSY168" s="585"/>
      <c r="PSZ168" s="585"/>
      <c r="PTA168" s="585"/>
      <c r="PTB168" s="585"/>
      <c r="PTC168" s="585"/>
      <c r="PTD168" s="585"/>
      <c r="PTE168" s="585"/>
      <c r="PTF168" s="585"/>
      <c r="PTG168" s="585"/>
      <c r="PTH168" s="585"/>
      <c r="PTI168" s="585"/>
      <c r="PTJ168" s="585"/>
      <c r="PTK168" s="585"/>
      <c r="PTL168" s="585"/>
      <c r="PTM168" s="585"/>
      <c r="PTN168" s="585"/>
      <c r="PTO168" s="585"/>
      <c r="PTP168" s="585"/>
      <c r="PTQ168" s="585"/>
      <c r="PTR168" s="585"/>
      <c r="PTS168" s="585"/>
      <c r="PTT168" s="585"/>
      <c r="PTU168" s="585"/>
      <c r="PTV168" s="585"/>
      <c r="PTW168" s="585"/>
      <c r="PTX168" s="585"/>
      <c r="PTY168" s="585"/>
      <c r="PTZ168" s="585"/>
      <c r="PUA168" s="585"/>
      <c r="PUB168" s="585"/>
      <c r="PUC168" s="585"/>
      <c r="PUD168" s="585"/>
      <c r="PUE168" s="585"/>
      <c r="PUF168" s="585"/>
      <c r="PUG168" s="585"/>
      <c r="PUH168" s="585"/>
      <c r="PUI168" s="585"/>
      <c r="PUJ168" s="585"/>
      <c r="PUK168" s="585"/>
      <c r="PUL168" s="585"/>
      <c r="PUM168" s="585"/>
      <c r="PUN168" s="585"/>
      <c r="PUO168" s="585"/>
      <c r="PUP168" s="585"/>
      <c r="PUQ168" s="585"/>
      <c r="PUR168" s="585"/>
      <c r="PUS168" s="585"/>
      <c r="PUT168" s="585"/>
      <c r="PUU168" s="585"/>
      <c r="PUV168" s="585"/>
      <c r="PUW168" s="585"/>
      <c r="PUX168" s="585"/>
      <c r="PUY168" s="585"/>
      <c r="PUZ168" s="585"/>
      <c r="PVA168" s="585"/>
      <c r="PVB168" s="585"/>
      <c r="PVC168" s="585"/>
      <c r="PVD168" s="585"/>
      <c r="PVE168" s="585"/>
      <c r="PVF168" s="585"/>
      <c r="PVG168" s="585"/>
      <c r="PVH168" s="585"/>
      <c r="PVI168" s="585"/>
      <c r="PVJ168" s="585"/>
      <c r="PVK168" s="585"/>
      <c r="PVL168" s="585"/>
      <c r="PVM168" s="585"/>
      <c r="PVN168" s="585"/>
      <c r="PVO168" s="585"/>
      <c r="PVP168" s="585"/>
      <c r="PVQ168" s="585"/>
      <c r="PVR168" s="585"/>
      <c r="PVS168" s="585"/>
      <c r="PVT168" s="585"/>
      <c r="PVU168" s="585"/>
      <c r="PVV168" s="585"/>
      <c r="PVW168" s="585"/>
      <c r="PVX168" s="585"/>
      <c r="PVY168" s="585"/>
      <c r="PVZ168" s="585"/>
      <c r="PWA168" s="585"/>
      <c r="PWB168" s="585"/>
      <c r="PWC168" s="585"/>
      <c r="PWD168" s="585"/>
      <c r="PWE168" s="585"/>
      <c r="PWF168" s="585"/>
      <c r="PWG168" s="585"/>
      <c r="PWH168" s="585"/>
      <c r="PWI168" s="585"/>
      <c r="PWJ168" s="585"/>
      <c r="PWK168" s="585"/>
      <c r="PWL168" s="585"/>
      <c r="PWM168" s="585"/>
      <c r="PWN168" s="585"/>
      <c r="PWO168" s="585"/>
      <c r="PWP168" s="585"/>
      <c r="PWQ168" s="585"/>
      <c r="PWR168" s="585"/>
      <c r="PWS168" s="585"/>
      <c r="PWT168" s="585"/>
      <c r="PWU168" s="585"/>
      <c r="PWV168" s="585"/>
      <c r="PWW168" s="585"/>
      <c r="PWX168" s="585"/>
      <c r="PWY168" s="585"/>
      <c r="PWZ168" s="585"/>
      <c r="PXA168" s="585"/>
      <c r="PXB168" s="585"/>
      <c r="PXC168" s="585"/>
      <c r="PXD168" s="585"/>
      <c r="PXE168" s="585"/>
      <c r="PXF168" s="585"/>
      <c r="PXG168" s="585"/>
      <c r="PXH168" s="585"/>
      <c r="PXI168" s="585"/>
      <c r="PXJ168" s="585"/>
      <c r="PXK168" s="585"/>
      <c r="PXL168" s="585"/>
      <c r="PXM168" s="585"/>
      <c r="PXN168" s="585"/>
      <c r="PXO168" s="585"/>
      <c r="PXP168" s="585"/>
      <c r="PXQ168" s="585"/>
      <c r="PXR168" s="585"/>
      <c r="PXS168" s="585"/>
      <c r="PXT168" s="585"/>
      <c r="PXU168" s="585"/>
      <c r="PXV168" s="585"/>
      <c r="PXW168" s="585"/>
      <c r="PXX168" s="585"/>
      <c r="PXY168" s="585"/>
      <c r="PXZ168" s="585"/>
      <c r="PYA168" s="585"/>
      <c r="PYB168" s="585"/>
      <c r="PYC168" s="585"/>
      <c r="PYD168" s="585"/>
      <c r="PYE168" s="585"/>
      <c r="PYF168" s="585"/>
      <c r="PYG168" s="585"/>
      <c r="PYH168" s="585"/>
      <c r="PYI168" s="585"/>
      <c r="PYJ168" s="585"/>
      <c r="PYK168" s="585"/>
      <c r="PYL168" s="585"/>
      <c r="PYM168" s="585"/>
      <c r="PYN168" s="585"/>
      <c r="PYO168" s="585"/>
      <c r="PYP168" s="585"/>
      <c r="PYQ168" s="585"/>
      <c r="PYR168" s="585"/>
      <c r="PYS168" s="585"/>
      <c r="PYT168" s="585"/>
      <c r="PYU168" s="585"/>
      <c r="PYV168" s="585"/>
      <c r="PYW168" s="585"/>
      <c r="PYX168" s="585"/>
      <c r="PYY168" s="585"/>
      <c r="PYZ168" s="585"/>
      <c r="PZA168" s="585"/>
      <c r="PZB168" s="585"/>
      <c r="PZC168" s="585"/>
      <c r="PZD168" s="585"/>
      <c r="PZE168" s="585"/>
      <c r="PZF168" s="585"/>
      <c r="PZG168" s="585"/>
      <c r="PZH168" s="585"/>
      <c r="PZI168" s="585"/>
      <c r="PZJ168" s="585"/>
      <c r="PZK168" s="585"/>
      <c r="PZL168" s="585"/>
      <c r="PZM168" s="585"/>
      <c r="PZN168" s="585"/>
      <c r="PZO168" s="585"/>
      <c r="PZP168" s="585"/>
      <c r="PZQ168" s="585"/>
      <c r="PZR168" s="585"/>
      <c r="PZS168" s="585"/>
      <c r="PZT168" s="585"/>
      <c r="PZU168" s="585"/>
      <c r="PZV168" s="585"/>
      <c r="PZW168" s="585"/>
      <c r="PZX168" s="585"/>
      <c r="PZY168" s="585"/>
      <c r="PZZ168" s="585"/>
      <c r="QAA168" s="585"/>
      <c r="QAB168" s="585"/>
      <c r="QAC168" s="585"/>
      <c r="QAD168" s="585"/>
      <c r="QAE168" s="585"/>
      <c r="QAF168" s="585"/>
      <c r="QAG168" s="585"/>
      <c r="QAH168" s="585"/>
      <c r="QAI168" s="585"/>
      <c r="QAJ168" s="585"/>
      <c r="QAK168" s="585"/>
      <c r="QAL168" s="585"/>
      <c r="QAM168" s="585"/>
      <c r="QAN168" s="585"/>
      <c r="QAO168" s="585"/>
      <c r="QAP168" s="585"/>
      <c r="QAQ168" s="585"/>
      <c r="QAR168" s="585"/>
      <c r="QAS168" s="585"/>
      <c r="QAT168" s="585"/>
      <c r="QAU168" s="585"/>
      <c r="QAV168" s="585"/>
      <c r="QAW168" s="585"/>
      <c r="QAX168" s="585"/>
      <c r="QAY168" s="585"/>
      <c r="QAZ168" s="585"/>
      <c r="QBA168" s="585"/>
      <c r="QBB168" s="585"/>
      <c r="QBC168" s="585"/>
      <c r="QBD168" s="585"/>
      <c r="QBE168" s="585"/>
      <c r="QBF168" s="585"/>
      <c r="QBG168" s="585"/>
      <c r="QBH168" s="585"/>
      <c r="QBI168" s="585"/>
      <c r="QBJ168" s="585"/>
      <c r="QBK168" s="585"/>
      <c r="QBL168" s="585"/>
      <c r="QBM168" s="585"/>
      <c r="QBN168" s="585"/>
      <c r="QBO168" s="585"/>
      <c r="QBP168" s="585"/>
      <c r="QBQ168" s="585"/>
      <c r="QBR168" s="585"/>
      <c r="QBS168" s="585"/>
      <c r="QBT168" s="585"/>
      <c r="QBU168" s="585"/>
      <c r="QBV168" s="585"/>
      <c r="QBW168" s="585"/>
      <c r="QBX168" s="585"/>
      <c r="QBY168" s="585"/>
      <c r="QBZ168" s="585"/>
      <c r="QCA168" s="585"/>
      <c r="QCB168" s="585"/>
      <c r="QCC168" s="585"/>
      <c r="QCD168" s="585"/>
      <c r="QCE168" s="585"/>
      <c r="QCF168" s="585"/>
      <c r="QCG168" s="585"/>
      <c r="QCH168" s="585"/>
      <c r="QCI168" s="585"/>
      <c r="QCJ168" s="585"/>
      <c r="QCK168" s="585"/>
      <c r="QCL168" s="585"/>
      <c r="QCM168" s="585"/>
      <c r="QCN168" s="585"/>
      <c r="QCO168" s="585"/>
      <c r="QCP168" s="585"/>
      <c r="QCQ168" s="585"/>
      <c r="QCR168" s="585"/>
      <c r="QCS168" s="585"/>
      <c r="QCT168" s="585"/>
      <c r="QCU168" s="585"/>
      <c r="QCV168" s="585"/>
      <c r="QCW168" s="585"/>
      <c r="QCX168" s="585"/>
      <c r="QCY168" s="585"/>
      <c r="QCZ168" s="585"/>
      <c r="QDA168" s="585"/>
      <c r="QDB168" s="585"/>
      <c r="QDC168" s="585"/>
      <c r="QDD168" s="585"/>
      <c r="QDE168" s="585"/>
      <c r="QDF168" s="585"/>
      <c r="QDG168" s="585"/>
      <c r="QDH168" s="585"/>
      <c r="QDI168" s="585"/>
      <c r="QDJ168" s="585"/>
      <c r="QDK168" s="585"/>
      <c r="QDL168" s="585"/>
      <c r="QDM168" s="585"/>
      <c r="QDN168" s="585"/>
      <c r="QDO168" s="585"/>
      <c r="QDP168" s="585"/>
      <c r="QDQ168" s="585"/>
      <c r="QDR168" s="585"/>
      <c r="QDS168" s="585"/>
      <c r="QDT168" s="585"/>
      <c r="QDU168" s="585"/>
      <c r="QDV168" s="585"/>
      <c r="QDW168" s="585"/>
      <c r="QDX168" s="585"/>
      <c r="QDY168" s="585"/>
      <c r="QDZ168" s="585"/>
      <c r="QEA168" s="585"/>
      <c r="QEB168" s="585"/>
      <c r="QEC168" s="585"/>
      <c r="QED168" s="585"/>
      <c r="QEE168" s="585"/>
      <c r="QEF168" s="585"/>
      <c r="QEG168" s="585"/>
      <c r="QEH168" s="585"/>
      <c r="QEI168" s="585"/>
      <c r="QEJ168" s="585"/>
      <c r="QEK168" s="585"/>
      <c r="QEL168" s="585"/>
      <c r="QEM168" s="585"/>
      <c r="QEN168" s="585"/>
      <c r="QEO168" s="585"/>
      <c r="QEP168" s="585"/>
      <c r="QEQ168" s="585"/>
      <c r="QER168" s="585"/>
      <c r="QES168" s="585"/>
      <c r="QET168" s="585"/>
      <c r="QEU168" s="585"/>
      <c r="QEV168" s="585"/>
      <c r="QEW168" s="585"/>
      <c r="QEX168" s="585"/>
      <c r="QEY168" s="585"/>
      <c r="QEZ168" s="585"/>
      <c r="QFA168" s="585"/>
      <c r="QFB168" s="585"/>
      <c r="QFC168" s="585"/>
      <c r="QFD168" s="585"/>
      <c r="QFE168" s="585"/>
      <c r="QFF168" s="585"/>
      <c r="QFG168" s="585"/>
      <c r="QFH168" s="585"/>
      <c r="QFI168" s="585"/>
      <c r="QFJ168" s="585"/>
      <c r="QFK168" s="585"/>
      <c r="QFL168" s="585"/>
      <c r="QFM168" s="585"/>
      <c r="QFN168" s="585"/>
      <c r="QFO168" s="585"/>
      <c r="QFP168" s="585"/>
      <c r="QFQ168" s="585"/>
      <c r="QFR168" s="585"/>
      <c r="QFS168" s="585"/>
      <c r="QFT168" s="585"/>
      <c r="QFU168" s="585"/>
      <c r="QFV168" s="585"/>
      <c r="QFW168" s="585"/>
      <c r="QFX168" s="585"/>
      <c r="QFY168" s="585"/>
      <c r="QFZ168" s="585"/>
      <c r="QGA168" s="585"/>
      <c r="QGB168" s="585"/>
      <c r="QGC168" s="585"/>
      <c r="QGD168" s="585"/>
      <c r="QGE168" s="585"/>
      <c r="QGF168" s="585"/>
      <c r="QGG168" s="585"/>
      <c r="QGH168" s="585"/>
      <c r="QGI168" s="585"/>
      <c r="QGJ168" s="585"/>
      <c r="QGK168" s="585"/>
      <c r="QGL168" s="585"/>
      <c r="QGM168" s="585"/>
      <c r="QGN168" s="585"/>
      <c r="QGO168" s="585"/>
      <c r="QGP168" s="585"/>
      <c r="QGQ168" s="585"/>
      <c r="QGR168" s="585"/>
      <c r="QGS168" s="585"/>
      <c r="QGT168" s="585"/>
      <c r="QGU168" s="585"/>
      <c r="QGV168" s="585"/>
      <c r="QGW168" s="585"/>
      <c r="QGX168" s="585"/>
      <c r="QGY168" s="585"/>
      <c r="QGZ168" s="585"/>
      <c r="QHA168" s="585"/>
      <c r="QHB168" s="585"/>
      <c r="QHC168" s="585"/>
      <c r="QHD168" s="585"/>
      <c r="QHE168" s="585"/>
      <c r="QHF168" s="585"/>
      <c r="QHG168" s="585"/>
      <c r="QHH168" s="585"/>
      <c r="QHI168" s="585"/>
      <c r="QHJ168" s="585"/>
      <c r="QHK168" s="585"/>
      <c r="QHL168" s="585"/>
      <c r="QHM168" s="585"/>
      <c r="QHN168" s="585"/>
      <c r="QHO168" s="585"/>
      <c r="QHP168" s="585"/>
      <c r="QHQ168" s="585"/>
      <c r="QHR168" s="585"/>
      <c r="QHS168" s="585"/>
      <c r="QHT168" s="585"/>
      <c r="QHU168" s="585"/>
      <c r="QHV168" s="585"/>
      <c r="QHW168" s="585"/>
      <c r="QHX168" s="585"/>
      <c r="QHY168" s="585"/>
      <c r="QHZ168" s="585"/>
      <c r="QIA168" s="585"/>
      <c r="QIB168" s="585"/>
      <c r="QIC168" s="585"/>
      <c r="QID168" s="585"/>
      <c r="QIE168" s="585"/>
      <c r="QIF168" s="585"/>
      <c r="QIG168" s="585"/>
      <c r="QIH168" s="585"/>
      <c r="QII168" s="585"/>
      <c r="QIJ168" s="585"/>
      <c r="QIK168" s="585"/>
      <c r="QIL168" s="585"/>
      <c r="QIM168" s="585"/>
      <c r="QIN168" s="585"/>
      <c r="QIO168" s="585"/>
      <c r="QIP168" s="585"/>
      <c r="QIQ168" s="585"/>
      <c r="QIR168" s="585"/>
      <c r="QIS168" s="585"/>
      <c r="QIT168" s="585"/>
      <c r="QIU168" s="585"/>
      <c r="QIV168" s="585"/>
      <c r="QIW168" s="585"/>
      <c r="QIX168" s="585"/>
      <c r="QIY168" s="585"/>
      <c r="QIZ168" s="585"/>
      <c r="QJA168" s="585"/>
      <c r="QJB168" s="585"/>
      <c r="QJC168" s="585"/>
      <c r="QJD168" s="585"/>
      <c r="QJE168" s="585"/>
      <c r="QJF168" s="585"/>
      <c r="QJG168" s="585"/>
      <c r="QJH168" s="585"/>
      <c r="QJI168" s="585"/>
      <c r="QJJ168" s="585"/>
      <c r="QJK168" s="585"/>
      <c r="QJL168" s="585"/>
      <c r="QJM168" s="585"/>
      <c r="QJN168" s="585"/>
      <c r="QJO168" s="585"/>
      <c r="QJP168" s="585"/>
      <c r="QJQ168" s="585"/>
      <c r="QJR168" s="585"/>
      <c r="QJS168" s="585"/>
      <c r="QJT168" s="585"/>
      <c r="QJU168" s="585"/>
      <c r="QJV168" s="585"/>
      <c r="QJW168" s="585"/>
      <c r="QJX168" s="585"/>
      <c r="QJY168" s="585"/>
      <c r="QJZ168" s="585"/>
      <c r="QKA168" s="585"/>
      <c r="QKB168" s="585"/>
      <c r="QKC168" s="585"/>
      <c r="QKD168" s="585"/>
      <c r="QKE168" s="585"/>
      <c r="QKF168" s="585"/>
      <c r="QKG168" s="585"/>
      <c r="QKH168" s="585"/>
      <c r="QKI168" s="585"/>
      <c r="QKJ168" s="585"/>
      <c r="QKK168" s="585"/>
      <c r="QKL168" s="585"/>
      <c r="QKM168" s="585"/>
      <c r="QKN168" s="585"/>
      <c r="QKO168" s="585"/>
      <c r="QKP168" s="585"/>
      <c r="QKQ168" s="585"/>
      <c r="QKR168" s="585"/>
      <c r="QKS168" s="585"/>
      <c r="QKT168" s="585"/>
      <c r="QKU168" s="585"/>
      <c r="QKV168" s="585"/>
      <c r="QKW168" s="585"/>
      <c r="QKX168" s="585"/>
      <c r="QKY168" s="585"/>
      <c r="QKZ168" s="585"/>
      <c r="QLA168" s="585"/>
      <c r="QLB168" s="585"/>
      <c r="QLC168" s="585"/>
      <c r="QLD168" s="585"/>
      <c r="QLE168" s="585"/>
      <c r="QLF168" s="585"/>
      <c r="QLG168" s="585"/>
      <c r="QLH168" s="585"/>
      <c r="QLI168" s="585"/>
      <c r="QLJ168" s="585"/>
      <c r="QLK168" s="585"/>
      <c r="QLL168" s="585"/>
      <c r="QLM168" s="585"/>
      <c r="QLN168" s="585"/>
      <c r="QLO168" s="585"/>
      <c r="QLP168" s="585"/>
      <c r="QLQ168" s="585"/>
      <c r="QLR168" s="585"/>
      <c r="QLS168" s="585"/>
      <c r="QLT168" s="585"/>
      <c r="QLU168" s="585"/>
      <c r="QLV168" s="585"/>
      <c r="QLW168" s="585"/>
      <c r="QLX168" s="585"/>
      <c r="QLY168" s="585"/>
      <c r="QLZ168" s="585"/>
      <c r="QMA168" s="585"/>
      <c r="QMB168" s="585"/>
      <c r="QMC168" s="585"/>
      <c r="QMD168" s="585"/>
      <c r="QME168" s="585"/>
      <c r="QMF168" s="585"/>
      <c r="QMG168" s="585"/>
      <c r="QMH168" s="585"/>
      <c r="QMI168" s="585"/>
      <c r="QMJ168" s="585"/>
      <c r="QMK168" s="585"/>
      <c r="QML168" s="585"/>
      <c r="QMM168" s="585"/>
      <c r="QMN168" s="585"/>
      <c r="QMO168" s="585"/>
      <c r="QMP168" s="585"/>
      <c r="QMQ168" s="585"/>
      <c r="QMR168" s="585"/>
      <c r="QMS168" s="585"/>
      <c r="QMT168" s="585"/>
      <c r="QMU168" s="585"/>
      <c r="QMV168" s="585"/>
      <c r="QMW168" s="585"/>
      <c r="QMX168" s="585"/>
      <c r="QMY168" s="585"/>
      <c r="QMZ168" s="585"/>
      <c r="QNA168" s="585"/>
      <c r="QNB168" s="585"/>
      <c r="QNC168" s="585"/>
      <c r="QND168" s="585"/>
      <c r="QNE168" s="585"/>
      <c r="QNF168" s="585"/>
      <c r="QNG168" s="585"/>
      <c r="QNH168" s="585"/>
      <c r="QNI168" s="585"/>
      <c r="QNJ168" s="585"/>
      <c r="QNK168" s="585"/>
      <c r="QNL168" s="585"/>
      <c r="QNM168" s="585"/>
      <c r="QNN168" s="585"/>
      <c r="QNO168" s="585"/>
      <c r="QNP168" s="585"/>
      <c r="QNQ168" s="585"/>
      <c r="QNR168" s="585"/>
      <c r="QNS168" s="585"/>
      <c r="QNT168" s="585"/>
      <c r="QNU168" s="585"/>
      <c r="QNV168" s="585"/>
      <c r="QNW168" s="585"/>
      <c r="QNX168" s="585"/>
      <c r="QNY168" s="585"/>
      <c r="QNZ168" s="585"/>
      <c r="QOA168" s="585"/>
      <c r="QOB168" s="585"/>
      <c r="QOC168" s="585"/>
      <c r="QOD168" s="585"/>
      <c r="QOE168" s="585"/>
      <c r="QOF168" s="585"/>
      <c r="QOG168" s="585"/>
      <c r="QOH168" s="585"/>
      <c r="QOI168" s="585"/>
      <c r="QOJ168" s="585"/>
      <c r="QOK168" s="585"/>
      <c r="QOL168" s="585"/>
      <c r="QOM168" s="585"/>
      <c r="QON168" s="585"/>
      <c r="QOO168" s="585"/>
      <c r="QOP168" s="585"/>
      <c r="QOQ168" s="585"/>
      <c r="QOR168" s="585"/>
      <c r="QOS168" s="585"/>
      <c r="QOT168" s="585"/>
      <c r="QOU168" s="585"/>
      <c r="QOV168" s="585"/>
      <c r="QOW168" s="585"/>
      <c r="QOX168" s="585"/>
      <c r="QOY168" s="585"/>
      <c r="QOZ168" s="585"/>
      <c r="QPA168" s="585"/>
      <c r="QPB168" s="585"/>
      <c r="QPC168" s="585"/>
      <c r="QPD168" s="585"/>
      <c r="QPE168" s="585"/>
      <c r="QPF168" s="585"/>
      <c r="QPG168" s="585"/>
      <c r="QPH168" s="585"/>
      <c r="QPI168" s="585"/>
      <c r="QPJ168" s="585"/>
      <c r="QPK168" s="585"/>
      <c r="QPL168" s="585"/>
      <c r="QPM168" s="585"/>
      <c r="QPN168" s="585"/>
      <c r="QPO168" s="585"/>
      <c r="QPP168" s="585"/>
      <c r="QPQ168" s="585"/>
      <c r="QPR168" s="585"/>
      <c r="QPS168" s="585"/>
      <c r="QPT168" s="585"/>
      <c r="QPU168" s="585"/>
      <c r="QPV168" s="585"/>
      <c r="QPW168" s="585"/>
      <c r="QPX168" s="585"/>
      <c r="QPY168" s="585"/>
      <c r="QPZ168" s="585"/>
      <c r="QQA168" s="585"/>
      <c r="QQB168" s="585"/>
      <c r="QQC168" s="585"/>
      <c r="QQD168" s="585"/>
      <c r="QQE168" s="585"/>
      <c r="QQF168" s="585"/>
      <c r="QQG168" s="585"/>
      <c r="QQH168" s="585"/>
      <c r="QQI168" s="585"/>
      <c r="QQJ168" s="585"/>
      <c r="QQK168" s="585"/>
      <c r="QQL168" s="585"/>
      <c r="QQM168" s="585"/>
      <c r="QQN168" s="585"/>
      <c r="QQO168" s="585"/>
      <c r="QQP168" s="585"/>
      <c r="QQQ168" s="585"/>
      <c r="QQR168" s="585"/>
      <c r="QQS168" s="585"/>
      <c r="QQT168" s="585"/>
      <c r="QQU168" s="585"/>
      <c r="QQV168" s="585"/>
      <c r="QQW168" s="585"/>
      <c r="QQX168" s="585"/>
      <c r="QQY168" s="585"/>
      <c r="QQZ168" s="585"/>
      <c r="QRA168" s="585"/>
      <c r="QRB168" s="585"/>
      <c r="QRC168" s="585"/>
      <c r="QRD168" s="585"/>
      <c r="QRE168" s="585"/>
      <c r="QRF168" s="585"/>
      <c r="QRG168" s="585"/>
      <c r="QRH168" s="585"/>
      <c r="QRI168" s="585"/>
      <c r="QRJ168" s="585"/>
      <c r="QRK168" s="585"/>
      <c r="QRL168" s="585"/>
      <c r="QRM168" s="585"/>
      <c r="QRN168" s="585"/>
      <c r="QRO168" s="585"/>
      <c r="QRP168" s="585"/>
      <c r="QRQ168" s="585"/>
      <c r="QRR168" s="585"/>
      <c r="QRS168" s="585"/>
      <c r="QRT168" s="585"/>
      <c r="QRU168" s="585"/>
      <c r="QRV168" s="585"/>
      <c r="QRW168" s="585"/>
      <c r="QRX168" s="585"/>
      <c r="QRY168" s="585"/>
      <c r="QRZ168" s="585"/>
      <c r="QSA168" s="585"/>
      <c r="QSB168" s="585"/>
      <c r="QSC168" s="585"/>
      <c r="QSD168" s="585"/>
      <c r="QSE168" s="585"/>
      <c r="QSF168" s="585"/>
      <c r="QSG168" s="585"/>
      <c r="QSH168" s="585"/>
      <c r="QSI168" s="585"/>
      <c r="QSJ168" s="585"/>
      <c r="QSK168" s="585"/>
      <c r="QSL168" s="585"/>
      <c r="QSM168" s="585"/>
      <c r="QSN168" s="585"/>
      <c r="QSO168" s="585"/>
      <c r="QSP168" s="585"/>
      <c r="QSQ168" s="585"/>
      <c r="QSR168" s="585"/>
      <c r="QSS168" s="585"/>
      <c r="QST168" s="585"/>
      <c r="QSU168" s="585"/>
      <c r="QSV168" s="585"/>
      <c r="QSW168" s="585"/>
      <c r="QSX168" s="585"/>
      <c r="QSY168" s="585"/>
      <c r="QSZ168" s="585"/>
      <c r="QTA168" s="585"/>
      <c r="QTB168" s="585"/>
      <c r="QTC168" s="585"/>
      <c r="QTD168" s="585"/>
      <c r="QTE168" s="585"/>
      <c r="QTF168" s="585"/>
      <c r="QTG168" s="585"/>
      <c r="QTH168" s="585"/>
      <c r="QTI168" s="585"/>
      <c r="QTJ168" s="585"/>
      <c r="QTK168" s="585"/>
      <c r="QTL168" s="585"/>
      <c r="QTM168" s="585"/>
      <c r="QTN168" s="585"/>
      <c r="QTO168" s="585"/>
      <c r="QTP168" s="585"/>
      <c r="QTQ168" s="585"/>
      <c r="QTR168" s="585"/>
      <c r="QTS168" s="585"/>
      <c r="QTT168" s="585"/>
      <c r="QTU168" s="585"/>
      <c r="QTV168" s="585"/>
      <c r="QTW168" s="585"/>
      <c r="QTX168" s="585"/>
      <c r="QTY168" s="585"/>
      <c r="QTZ168" s="585"/>
      <c r="QUA168" s="585"/>
      <c r="QUB168" s="585"/>
      <c r="QUC168" s="585"/>
      <c r="QUD168" s="585"/>
      <c r="QUE168" s="585"/>
      <c r="QUF168" s="585"/>
      <c r="QUG168" s="585"/>
      <c r="QUH168" s="585"/>
      <c r="QUI168" s="585"/>
      <c r="QUJ168" s="585"/>
      <c r="QUK168" s="585"/>
      <c r="QUL168" s="585"/>
      <c r="QUM168" s="585"/>
      <c r="QUN168" s="585"/>
      <c r="QUO168" s="585"/>
      <c r="QUP168" s="585"/>
      <c r="QUQ168" s="585"/>
      <c r="QUR168" s="585"/>
      <c r="QUS168" s="585"/>
      <c r="QUT168" s="585"/>
      <c r="QUU168" s="585"/>
      <c r="QUV168" s="585"/>
      <c r="QUW168" s="585"/>
      <c r="QUX168" s="585"/>
      <c r="QUY168" s="585"/>
      <c r="QUZ168" s="585"/>
      <c r="QVA168" s="585"/>
      <c r="QVB168" s="585"/>
      <c r="QVC168" s="585"/>
      <c r="QVD168" s="585"/>
      <c r="QVE168" s="585"/>
      <c r="QVF168" s="585"/>
      <c r="QVG168" s="585"/>
      <c r="QVH168" s="585"/>
      <c r="QVI168" s="585"/>
      <c r="QVJ168" s="585"/>
      <c r="QVK168" s="585"/>
      <c r="QVL168" s="585"/>
      <c r="QVM168" s="585"/>
      <c r="QVN168" s="585"/>
      <c r="QVO168" s="585"/>
      <c r="QVP168" s="585"/>
      <c r="QVQ168" s="585"/>
      <c r="QVR168" s="585"/>
      <c r="QVS168" s="585"/>
      <c r="QVT168" s="585"/>
      <c r="QVU168" s="585"/>
      <c r="QVV168" s="585"/>
      <c r="QVW168" s="585"/>
      <c r="QVX168" s="585"/>
      <c r="QVY168" s="585"/>
      <c r="QVZ168" s="585"/>
      <c r="QWA168" s="585"/>
      <c r="QWB168" s="585"/>
      <c r="QWC168" s="585"/>
      <c r="QWD168" s="585"/>
      <c r="QWE168" s="585"/>
      <c r="QWF168" s="585"/>
      <c r="QWG168" s="585"/>
      <c r="QWH168" s="585"/>
      <c r="QWI168" s="585"/>
      <c r="QWJ168" s="585"/>
      <c r="QWK168" s="585"/>
      <c r="QWL168" s="585"/>
      <c r="QWM168" s="585"/>
      <c r="QWN168" s="585"/>
      <c r="QWO168" s="585"/>
      <c r="QWP168" s="585"/>
      <c r="QWQ168" s="585"/>
      <c r="QWR168" s="585"/>
      <c r="QWS168" s="585"/>
      <c r="QWT168" s="585"/>
      <c r="QWU168" s="585"/>
      <c r="QWV168" s="585"/>
      <c r="QWW168" s="585"/>
      <c r="QWX168" s="585"/>
      <c r="QWY168" s="585"/>
      <c r="QWZ168" s="585"/>
      <c r="QXA168" s="585"/>
      <c r="QXB168" s="585"/>
      <c r="QXC168" s="585"/>
      <c r="QXD168" s="585"/>
      <c r="QXE168" s="585"/>
      <c r="QXF168" s="585"/>
      <c r="QXG168" s="585"/>
      <c r="QXH168" s="585"/>
      <c r="QXI168" s="585"/>
      <c r="QXJ168" s="585"/>
      <c r="QXK168" s="585"/>
      <c r="QXL168" s="585"/>
      <c r="QXM168" s="585"/>
      <c r="QXN168" s="585"/>
      <c r="QXO168" s="585"/>
      <c r="QXP168" s="585"/>
      <c r="QXQ168" s="585"/>
      <c r="QXR168" s="585"/>
      <c r="QXS168" s="585"/>
      <c r="QXT168" s="585"/>
      <c r="QXU168" s="585"/>
      <c r="QXV168" s="585"/>
      <c r="QXW168" s="585"/>
      <c r="QXX168" s="585"/>
      <c r="QXY168" s="585"/>
      <c r="QXZ168" s="585"/>
      <c r="QYA168" s="585"/>
      <c r="QYB168" s="585"/>
      <c r="QYC168" s="585"/>
      <c r="QYD168" s="585"/>
      <c r="QYE168" s="585"/>
      <c r="QYF168" s="585"/>
      <c r="QYG168" s="585"/>
      <c r="QYH168" s="585"/>
      <c r="QYI168" s="585"/>
      <c r="QYJ168" s="585"/>
      <c r="QYK168" s="585"/>
      <c r="QYL168" s="585"/>
      <c r="QYM168" s="585"/>
      <c r="QYN168" s="585"/>
      <c r="QYO168" s="585"/>
      <c r="QYP168" s="585"/>
      <c r="QYQ168" s="585"/>
      <c r="QYR168" s="585"/>
      <c r="QYS168" s="585"/>
      <c r="QYT168" s="585"/>
      <c r="QYU168" s="585"/>
      <c r="QYV168" s="585"/>
      <c r="QYW168" s="585"/>
      <c r="QYX168" s="585"/>
      <c r="QYY168" s="585"/>
      <c r="QYZ168" s="585"/>
      <c r="QZA168" s="585"/>
      <c r="QZB168" s="585"/>
      <c r="QZC168" s="585"/>
      <c r="QZD168" s="585"/>
      <c r="QZE168" s="585"/>
      <c r="QZF168" s="585"/>
      <c r="QZG168" s="585"/>
      <c r="QZH168" s="585"/>
      <c r="QZI168" s="585"/>
      <c r="QZJ168" s="585"/>
      <c r="QZK168" s="585"/>
      <c r="QZL168" s="585"/>
      <c r="QZM168" s="585"/>
      <c r="QZN168" s="585"/>
      <c r="QZO168" s="585"/>
      <c r="QZP168" s="585"/>
      <c r="QZQ168" s="585"/>
      <c r="QZR168" s="585"/>
      <c r="QZS168" s="585"/>
      <c r="QZT168" s="585"/>
      <c r="QZU168" s="585"/>
      <c r="QZV168" s="585"/>
      <c r="QZW168" s="585"/>
      <c r="QZX168" s="585"/>
      <c r="QZY168" s="585"/>
      <c r="QZZ168" s="585"/>
      <c r="RAA168" s="585"/>
      <c r="RAB168" s="585"/>
      <c r="RAC168" s="585"/>
      <c r="RAD168" s="585"/>
      <c r="RAE168" s="585"/>
      <c r="RAF168" s="585"/>
      <c r="RAG168" s="585"/>
      <c r="RAH168" s="585"/>
      <c r="RAI168" s="585"/>
      <c r="RAJ168" s="585"/>
      <c r="RAK168" s="585"/>
      <c r="RAL168" s="585"/>
      <c r="RAM168" s="585"/>
      <c r="RAN168" s="585"/>
      <c r="RAO168" s="585"/>
      <c r="RAP168" s="585"/>
      <c r="RAQ168" s="585"/>
      <c r="RAR168" s="585"/>
      <c r="RAS168" s="585"/>
      <c r="RAT168" s="585"/>
      <c r="RAU168" s="585"/>
      <c r="RAV168" s="585"/>
      <c r="RAW168" s="585"/>
      <c r="RAX168" s="585"/>
      <c r="RAY168" s="585"/>
      <c r="RAZ168" s="585"/>
      <c r="RBA168" s="585"/>
      <c r="RBB168" s="585"/>
      <c r="RBC168" s="585"/>
      <c r="RBD168" s="585"/>
      <c r="RBE168" s="585"/>
      <c r="RBF168" s="585"/>
      <c r="RBG168" s="585"/>
      <c r="RBH168" s="585"/>
      <c r="RBI168" s="585"/>
      <c r="RBJ168" s="585"/>
      <c r="RBK168" s="585"/>
      <c r="RBL168" s="585"/>
      <c r="RBM168" s="585"/>
      <c r="RBN168" s="585"/>
      <c r="RBO168" s="585"/>
      <c r="RBP168" s="585"/>
      <c r="RBQ168" s="585"/>
      <c r="RBR168" s="585"/>
      <c r="RBS168" s="585"/>
      <c r="RBT168" s="585"/>
      <c r="RBU168" s="585"/>
      <c r="RBV168" s="585"/>
      <c r="RBW168" s="585"/>
      <c r="RBX168" s="585"/>
      <c r="RBY168" s="585"/>
      <c r="RBZ168" s="585"/>
      <c r="RCA168" s="585"/>
      <c r="RCB168" s="585"/>
      <c r="RCC168" s="585"/>
      <c r="RCD168" s="585"/>
      <c r="RCE168" s="585"/>
      <c r="RCF168" s="585"/>
      <c r="RCG168" s="585"/>
      <c r="RCH168" s="585"/>
      <c r="RCI168" s="585"/>
      <c r="RCJ168" s="585"/>
      <c r="RCK168" s="585"/>
      <c r="RCL168" s="585"/>
      <c r="RCM168" s="585"/>
      <c r="RCN168" s="585"/>
      <c r="RCO168" s="585"/>
      <c r="RCP168" s="585"/>
      <c r="RCQ168" s="585"/>
      <c r="RCR168" s="585"/>
      <c r="RCS168" s="585"/>
      <c r="RCT168" s="585"/>
      <c r="RCU168" s="585"/>
      <c r="RCV168" s="585"/>
      <c r="RCW168" s="585"/>
      <c r="RCX168" s="585"/>
      <c r="RCY168" s="585"/>
      <c r="RCZ168" s="585"/>
      <c r="RDA168" s="585"/>
      <c r="RDB168" s="585"/>
      <c r="RDC168" s="585"/>
      <c r="RDD168" s="585"/>
      <c r="RDE168" s="585"/>
      <c r="RDF168" s="585"/>
      <c r="RDG168" s="585"/>
      <c r="RDH168" s="585"/>
      <c r="RDI168" s="585"/>
      <c r="RDJ168" s="585"/>
      <c r="RDK168" s="585"/>
      <c r="RDL168" s="585"/>
      <c r="RDM168" s="585"/>
      <c r="RDN168" s="585"/>
      <c r="RDO168" s="585"/>
      <c r="RDP168" s="585"/>
      <c r="RDQ168" s="585"/>
      <c r="RDR168" s="585"/>
      <c r="RDS168" s="585"/>
      <c r="RDT168" s="585"/>
      <c r="RDU168" s="585"/>
      <c r="RDV168" s="585"/>
      <c r="RDW168" s="585"/>
      <c r="RDX168" s="585"/>
      <c r="RDY168" s="585"/>
      <c r="RDZ168" s="585"/>
      <c r="REA168" s="585"/>
      <c r="REB168" s="585"/>
      <c r="REC168" s="585"/>
      <c r="RED168" s="585"/>
      <c r="REE168" s="585"/>
      <c r="REF168" s="585"/>
      <c r="REG168" s="585"/>
      <c r="REH168" s="585"/>
      <c r="REI168" s="585"/>
      <c r="REJ168" s="585"/>
      <c r="REK168" s="585"/>
      <c r="REL168" s="585"/>
      <c r="REM168" s="585"/>
      <c r="REN168" s="585"/>
      <c r="REO168" s="585"/>
      <c r="REP168" s="585"/>
      <c r="REQ168" s="585"/>
      <c r="RER168" s="585"/>
      <c r="RES168" s="585"/>
      <c r="RET168" s="585"/>
      <c r="REU168" s="585"/>
      <c r="REV168" s="585"/>
      <c r="REW168" s="585"/>
      <c r="REX168" s="585"/>
      <c r="REY168" s="585"/>
      <c r="REZ168" s="585"/>
      <c r="RFA168" s="585"/>
      <c r="RFB168" s="585"/>
      <c r="RFC168" s="585"/>
      <c r="RFD168" s="585"/>
      <c r="RFE168" s="585"/>
      <c r="RFF168" s="585"/>
      <c r="RFG168" s="585"/>
      <c r="RFH168" s="585"/>
      <c r="RFI168" s="585"/>
      <c r="RFJ168" s="585"/>
      <c r="RFK168" s="585"/>
      <c r="RFL168" s="585"/>
      <c r="RFM168" s="585"/>
      <c r="RFN168" s="585"/>
      <c r="RFO168" s="585"/>
      <c r="RFP168" s="585"/>
      <c r="RFQ168" s="585"/>
      <c r="RFR168" s="585"/>
      <c r="RFS168" s="585"/>
      <c r="RFT168" s="585"/>
      <c r="RFU168" s="585"/>
      <c r="RFV168" s="585"/>
      <c r="RFW168" s="585"/>
      <c r="RFX168" s="585"/>
      <c r="RFY168" s="585"/>
      <c r="RFZ168" s="585"/>
      <c r="RGA168" s="585"/>
      <c r="RGB168" s="585"/>
      <c r="RGC168" s="585"/>
      <c r="RGD168" s="585"/>
      <c r="RGE168" s="585"/>
      <c r="RGF168" s="585"/>
      <c r="RGG168" s="585"/>
      <c r="RGH168" s="585"/>
      <c r="RGI168" s="585"/>
      <c r="RGJ168" s="585"/>
      <c r="RGK168" s="585"/>
      <c r="RGL168" s="585"/>
      <c r="RGM168" s="585"/>
      <c r="RGN168" s="585"/>
      <c r="RGO168" s="585"/>
      <c r="RGP168" s="585"/>
      <c r="RGQ168" s="585"/>
      <c r="RGR168" s="585"/>
      <c r="RGS168" s="585"/>
      <c r="RGT168" s="585"/>
      <c r="RGU168" s="585"/>
      <c r="RGV168" s="585"/>
      <c r="RGW168" s="585"/>
      <c r="RGX168" s="585"/>
      <c r="RGY168" s="585"/>
      <c r="RGZ168" s="585"/>
      <c r="RHA168" s="585"/>
      <c r="RHB168" s="585"/>
      <c r="RHC168" s="585"/>
      <c r="RHD168" s="585"/>
      <c r="RHE168" s="585"/>
      <c r="RHF168" s="585"/>
      <c r="RHG168" s="585"/>
      <c r="RHH168" s="585"/>
      <c r="RHI168" s="585"/>
      <c r="RHJ168" s="585"/>
      <c r="RHK168" s="585"/>
      <c r="RHL168" s="585"/>
      <c r="RHM168" s="585"/>
      <c r="RHN168" s="585"/>
      <c r="RHO168" s="585"/>
      <c r="RHP168" s="585"/>
      <c r="RHQ168" s="585"/>
      <c r="RHR168" s="585"/>
      <c r="RHS168" s="585"/>
      <c r="RHT168" s="585"/>
      <c r="RHU168" s="585"/>
      <c r="RHV168" s="585"/>
      <c r="RHW168" s="585"/>
      <c r="RHX168" s="585"/>
      <c r="RHY168" s="585"/>
      <c r="RHZ168" s="585"/>
      <c r="RIA168" s="585"/>
      <c r="RIB168" s="585"/>
      <c r="RIC168" s="585"/>
      <c r="RID168" s="585"/>
      <c r="RIE168" s="585"/>
      <c r="RIF168" s="585"/>
      <c r="RIG168" s="585"/>
      <c r="RIH168" s="585"/>
      <c r="RII168" s="585"/>
      <c r="RIJ168" s="585"/>
      <c r="RIK168" s="585"/>
      <c r="RIL168" s="585"/>
      <c r="RIM168" s="585"/>
      <c r="RIN168" s="585"/>
      <c r="RIO168" s="585"/>
      <c r="RIP168" s="585"/>
      <c r="RIQ168" s="585"/>
      <c r="RIR168" s="585"/>
      <c r="RIS168" s="585"/>
      <c r="RIT168" s="585"/>
      <c r="RIU168" s="585"/>
      <c r="RIV168" s="585"/>
      <c r="RIW168" s="585"/>
      <c r="RIX168" s="585"/>
      <c r="RIY168" s="585"/>
      <c r="RIZ168" s="585"/>
      <c r="RJA168" s="585"/>
      <c r="RJB168" s="585"/>
      <c r="RJC168" s="585"/>
      <c r="RJD168" s="585"/>
      <c r="RJE168" s="585"/>
      <c r="RJF168" s="585"/>
      <c r="RJG168" s="585"/>
      <c r="RJH168" s="585"/>
      <c r="RJI168" s="585"/>
      <c r="RJJ168" s="585"/>
      <c r="RJK168" s="585"/>
      <c r="RJL168" s="585"/>
      <c r="RJM168" s="585"/>
      <c r="RJN168" s="585"/>
      <c r="RJO168" s="585"/>
      <c r="RJP168" s="585"/>
      <c r="RJQ168" s="585"/>
      <c r="RJR168" s="585"/>
      <c r="RJS168" s="585"/>
      <c r="RJT168" s="585"/>
      <c r="RJU168" s="585"/>
      <c r="RJV168" s="585"/>
      <c r="RJW168" s="585"/>
      <c r="RJX168" s="585"/>
      <c r="RJY168" s="585"/>
      <c r="RJZ168" s="585"/>
      <c r="RKA168" s="585"/>
      <c r="RKB168" s="585"/>
      <c r="RKC168" s="585"/>
      <c r="RKD168" s="585"/>
      <c r="RKE168" s="585"/>
      <c r="RKF168" s="585"/>
      <c r="RKG168" s="585"/>
      <c r="RKH168" s="585"/>
      <c r="RKI168" s="585"/>
      <c r="RKJ168" s="585"/>
      <c r="RKK168" s="585"/>
      <c r="RKL168" s="585"/>
      <c r="RKM168" s="585"/>
      <c r="RKN168" s="585"/>
      <c r="RKO168" s="585"/>
      <c r="RKP168" s="585"/>
      <c r="RKQ168" s="585"/>
      <c r="RKR168" s="585"/>
      <c r="RKS168" s="585"/>
      <c r="RKT168" s="585"/>
      <c r="RKU168" s="585"/>
      <c r="RKV168" s="585"/>
      <c r="RKW168" s="585"/>
      <c r="RKX168" s="585"/>
      <c r="RKY168" s="585"/>
      <c r="RKZ168" s="585"/>
      <c r="RLA168" s="585"/>
      <c r="RLB168" s="585"/>
      <c r="RLC168" s="585"/>
      <c r="RLD168" s="585"/>
      <c r="RLE168" s="585"/>
      <c r="RLF168" s="585"/>
      <c r="RLG168" s="585"/>
      <c r="RLH168" s="585"/>
      <c r="RLI168" s="585"/>
      <c r="RLJ168" s="585"/>
      <c r="RLK168" s="585"/>
      <c r="RLL168" s="585"/>
      <c r="RLM168" s="585"/>
      <c r="RLN168" s="585"/>
      <c r="RLO168" s="585"/>
      <c r="RLP168" s="585"/>
      <c r="RLQ168" s="585"/>
      <c r="RLR168" s="585"/>
      <c r="RLS168" s="585"/>
      <c r="RLT168" s="585"/>
      <c r="RLU168" s="585"/>
      <c r="RLV168" s="585"/>
      <c r="RLW168" s="585"/>
      <c r="RLX168" s="585"/>
      <c r="RLY168" s="585"/>
      <c r="RLZ168" s="585"/>
      <c r="RMA168" s="585"/>
      <c r="RMB168" s="585"/>
      <c r="RMC168" s="585"/>
      <c r="RMD168" s="585"/>
      <c r="RME168" s="585"/>
      <c r="RMF168" s="585"/>
      <c r="RMG168" s="585"/>
      <c r="RMH168" s="585"/>
      <c r="RMI168" s="585"/>
      <c r="RMJ168" s="585"/>
      <c r="RMK168" s="585"/>
      <c r="RML168" s="585"/>
      <c r="RMM168" s="585"/>
      <c r="RMN168" s="585"/>
      <c r="RMO168" s="585"/>
      <c r="RMP168" s="585"/>
      <c r="RMQ168" s="585"/>
      <c r="RMR168" s="585"/>
      <c r="RMS168" s="585"/>
      <c r="RMT168" s="585"/>
      <c r="RMU168" s="585"/>
      <c r="RMV168" s="585"/>
      <c r="RMW168" s="585"/>
      <c r="RMX168" s="585"/>
      <c r="RMY168" s="585"/>
      <c r="RMZ168" s="585"/>
      <c r="RNA168" s="585"/>
      <c r="RNB168" s="585"/>
      <c r="RNC168" s="585"/>
      <c r="RND168" s="585"/>
      <c r="RNE168" s="585"/>
      <c r="RNF168" s="585"/>
      <c r="RNG168" s="585"/>
      <c r="RNH168" s="585"/>
      <c r="RNI168" s="585"/>
      <c r="RNJ168" s="585"/>
      <c r="RNK168" s="585"/>
      <c r="RNL168" s="585"/>
      <c r="RNM168" s="585"/>
      <c r="RNN168" s="585"/>
      <c r="RNO168" s="585"/>
      <c r="RNP168" s="585"/>
      <c r="RNQ168" s="585"/>
      <c r="RNR168" s="585"/>
      <c r="RNS168" s="585"/>
      <c r="RNT168" s="585"/>
      <c r="RNU168" s="585"/>
      <c r="RNV168" s="585"/>
      <c r="RNW168" s="585"/>
      <c r="RNX168" s="585"/>
      <c r="RNY168" s="585"/>
      <c r="RNZ168" s="585"/>
      <c r="ROA168" s="585"/>
      <c r="ROB168" s="585"/>
      <c r="ROC168" s="585"/>
      <c r="ROD168" s="585"/>
      <c r="ROE168" s="585"/>
      <c r="ROF168" s="585"/>
      <c r="ROG168" s="585"/>
      <c r="ROH168" s="585"/>
      <c r="ROI168" s="585"/>
      <c r="ROJ168" s="585"/>
      <c r="ROK168" s="585"/>
      <c r="ROL168" s="585"/>
      <c r="ROM168" s="585"/>
      <c r="RON168" s="585"/>
      <c r="ROO168" s="585"/>
      <c r="ROP168" s="585"/>
      <c r="ROQ168" s="585"/>
      <c r="ROR168" s="585"/>
      <c r="ROS168" s="585"/>
      <c r="ROT168" s="585"/>
      <c r="ROU168" s="585"/>
      <c r="ROV168" s="585"/>
      <c r="ROW168" s="585"/>
      <c r="ROX168" s="585"/>
      <c r="ROY168" s="585"/>
      <c r="ROZ168" s="585"/>
      <c r="RPA168" s="585"/>
      <c r="RPB168" s="585"/>
      <c r="RPC168" s="585"/>
      <c r="RPD168" s="585"/>
      <c r="RPE168" s="585"/>
      <c r="RPF168" s="585"/>
      <c r="RPG168" s="585"/>
      <c r="RPH168" s="585"/>
      <c r="RPI168" s="585"/>
      <c r="RPJ168" s="585"/>
      <c r="RPK168" s="585"/>
      <c r="RPL168" s="585"/>
      <c r="RPM168" s="585"/>
      <c r="RPN168" s="585"/>
      <c r="RPO168" s="585"/>
      <c r="RPP168" s="585"/>
      <c r="RPQ168" s="585"/>
      <c r="RPR168" s="585"/>
      <c r="RPS168" s="585"/>
      <c r="RPT168" s="585"/>
      <c r="RPU168" s="585"/>
      <c r="RPV168" s="585"/>
      <c r="RPW168" s="585"/>
      <c r="RPX168" s="585"/>
      <c r="RPY168" s="585"/>
      <c r="RPZ168" s="585"/>
      <c r="RQA168" s="585"/>
      <c r="RQB168" s="585"/>
      <c r="RQC168" s="585"/>
      <c r="RQD168" s="585"/>
      <c r="RQE168" s="585"/>
      <c r="RQF168" s="585"/>
      <c r="RQG168" s="585"/>
      <c r="RQH168" s="585"/>
      <c r="RQI168" s="585"/>
      <c r="RQJ168" s="585"/>
      <c r="RQK168" s="585"/>
      <c r="RQL168" s="585"/>
      <c r="RQM168" s="585"/>
      <c r="RQN168" s="585"/>
      <c r="RQO168" s="585"/>
      <c r="RQP168" s="585"/>
      <c r="RQQ168" s="585"/>
      <c r="RQR168" s="585"/>
      <c r="RQS168" s="585"/>
      <c r="RQT168" s="585"/>
      <c r="RQU168" s="585"/>
      <c r="RQV168" s="585"/>
      <c r="RQW168" s="585"/>
      <c r="RQX168" s="585"/>
      <c r="RQY168" s="585"/>
      <c r="RQZ168" s="585"/>
      <c r="RRA168" s="585"/>
      <c r="RRB168" s="585"/>
      <c r="RRC168" s="585"/>
      <c r="RRD168" s="585"/>
      <c r="RRE168" s="585"/>
      <c r="RRF168" s="585"/>
      <c r="RRG168" s="585"/>
      <c r="RRH168" s="585"/>
      <c r="RRI168" s="585"/>
      <c r="RRJ168" s="585"/>
      <c r="RRK168" s="585"/>
      <c r="RRL168" s="585"/>
      <c r="RRM168" s="585"/>
      <c r="RRN168" s="585"/>
      <c r="RRO168" s="585"/>
      <c r="RRP168" s="585"/>
      <c r="RRQ168" s="585"/>
      <c r="RRR168" s="585"/>
      <c r="RRS168" s="585"/>
      <c r="RRT168" s="585"/>
      <c r="RRU168" s="585"/>
      <c r="RRV168" s="585"/>
      <c r="RRW168" s="585"/>
      <c r="RRX168" s="585"/>
      <c r="RRY168" s="585"/>
      <c r="RRZ168" s="585"/>
      <c r="RSA168" s="585"/>
      <c r="RSB168" s="585"/>
      <c r="RSC168" s="585"/>
      <c r="RSD168" s="585"/>
      <c r="RSE168" s="585"/>
      <c r="RSF168" s="585"/>
      <c r="RSG168" s="585"/>
      <c r="RSH168" s="585"/>
      <c r="RSI168" s="585"/>
      <c r="RSJ168" s="585"/>
      <c r="RSK168" s="585"/>
      <c r="RSL168" s="585"/>
      <c r="RSM168" s="585"/>
      <c r="RSN168" s="585"/>
      <c r="RSO168" s="585"/>
      <c r="RSP168" s="585"/>
      <c r="RSQ168" s="585"/>
      <c r="RSR168" s="585"/>
      <c r="RSS168" s="585"/>
      <c r="RST168" s="585"/>
      <c r="RSU168" s="585"/>
      <c r="RSV168" s="585"/>
      <c r="RSW168" s="585"/>
      <c r="RSX168" s="585"/>
      <c r="RSY168" s="585"/>
      <c r="RSZ168" s="585"/>
      <c r="RTA168" s="585"/>
      <c r="RTB168" s="585"/>
      <c r="RTC168" s="585"/>
      <c r="RTD168" s="585"/>
      <c r="RTE168" s="585"/>
      <c r="RTF168" s="585"/>
      <c r="RTG168" s="585"/>
      <c r="RTH168" s="585"/>
      <c r="RTI168" s="585"/>
      <c r="RTJ168" s="585"/>
      <c r="RTK168" s="585"/>
      <c r="RTL168" s="585"/>
      <c r="RTM168" s="585"/>
      <c r="RTN168" s="585"/>
      <c r="RTO168" s="585"/>
      <c r="RTP168" s="585"/>
      <c r="RTQ168" s="585"/>
      <c r="RTR168" s="585"/>
      <c r="RTS168" s="585"/>
      <c r="RTT168" s="585"/>
      <c r="RTU168" s="585"/>
      <c r="RTV168" s="585"/>
      <c r="RTW168" s="585"/>
      <c r="RTX168" s="585"/>
      <c r="RTY168" s="585"/>
      <c r="RTZ168" s="585"/>
      <c r="RUA168" s="585"/>
      <c r="RUB168" s="585"/>
      <c r="RUC168" s="585"/>
      <c r="RUD168" s="585"/>
      <c r="RUE168" s="585"/>
      <c r="RUF168" s="585"/>
      <c r="RUG168" s="585"/>
      <c r="RUH168" s="585"/>
      <c r="RUI168" s="585"/>
      <c r="RUJ168" s="585"/>
      <c r="RUK168" s="585"/>
      <c r="RUL168" s="585"/>
      <c r="RUM168" s="585"/>
      <c r="RUN168" s="585"/>
      <c r="RUO168" s="585"/>
      <c r="RUP168" s="585"/>
      <c r="RUQ168" s="585"/>
      <c r="RUR168" s="585"/>
      <c r="RUS168" s="585"/>
      <c r="RUT168" s="585"/>
      <c r="RUU168" s="585"/>
      <c r="RUV168" s="585"/>
      <c r="RUW168" s="585"/>
      <c r="RUX168" s="585"/>
      <c r="RUY168" s="585"/>
      <c r="RUZ168" s="585"/>
      <c r="RVA168" s="585"/>
      <c r="RVB168" s="585"/>
      <c r="RVC168" s="585"/>
      <c r="RVD168" s="585"/>
      <c r="RVE168" s="585"/>
      <c r="RVF168" s="585"/>
      <c r="RVG168" s="585"/>
      <c r="RVH168" s="585"/>
      <c r="RVI168" s="585"/>
      <c r="RVJ168" s="585"/>
      <c r="RVK168" s="585"/>
      <c r="RVL168" s="585"/>
      <c r="RVM168" s="585"/>
      <c r="RVN168" s="585"/>
      <c r="RVO168" s="585"/>
      <c r="RVP168" s="585"/>
      <c r="RVQ168" s="585"/>
      <c r="RVR168" s="585"/>
      <c r="RVS168" s="585"/>
      <c r="RVT168" s="585"/>
      <c r="RVU168" s="585"/>
      <c r="RVV168" s="585"/>
      <c r="RVW168" s="585"/>
      <c r="RVX168" s="585"/>
      <c r="RVY168" s="585"/>
      <c r="RVZ168" s="585"/>
      <c r="RWA168" s="585"/>
      <c r="RWB168" s="585"/>
      <c r="RWC168" s="585"/>
      <c r="RWD168" s="585"/>
      <c r="RWE168" s="585"/>
      <c r="RWF168" s="585"/>
      <c r="RWG168" s="585"/>
      <c r="RWH168" s="585"/>
      <c r="RWI168" s="585"/>
      <c r="RWJ168" s="585"/>
      <c r="RWK168" s="585"/>
      <c r="RWL168" s="585"/>
      <c r="RWM168" s="585"/>
      <c r="RWN168" s="585"/>
      <c r="RWO168" s="585"/>
      <c r="RWP168" s="585"/>
      <c r="RWQ168" s="585"/>
      <c r="RWR168" s="585"/>
      <c r="RWS168" s="585"/>
      <c r="RWT168" s="585"/>
      <c r="RWU168" s="585"/>
      <c r="RWV168" s="585"/>
      <c r="RWW168" s="585"/>
      <c r="RWX168" s="585"/>
      <c r="RWY168" s="585"/>
      <c r="RWZ168" s="585"/>
      <c r="RXA168" s="585"/>
      <c r="RXB168" s="585"/>
      <c r="RXC168" s="585"/>
      <c r="RXD168" s="585"/>
      <c r="RXE168" s="585"/>
      <c r="RXF168" s="585"/>
      <c r="RXG168" s="585"/>
      <c r="RXH168" s="585"/>
      <c r="RXI168" s="585"/>
      <c r="RXJ168" s="585"/>
      <c r="RXK168" s="585"/>
      <c r="RXL168" s="585"/>
      <c r="RXM168" s="585"/>
      <c r="RXN168" s="585"/>
      <c r="RXO168" s="585"/>
      <c r="RXP168" s="585"/>
      <c r="RXQ168" s="585"/>
      <c r="RXR168" s="585"/>
      <c r="RXS168" s="585"/>
      <c r="RXT168" s="585"/>
      <c r="RXU168" s="585"/>
      <c r="RXV168" s="585"/>
      <c r="RXW168" s="585"/>
      <c r="RXX168" s="585"/>
      <c r="RXY168" s="585"/>
      <c r="RXZ168" s="585"/>
      <c r="RYA168" s="585"/>
      <c r="RYB168" s="585"/>
      <c r="RYC168" s="585"/>
      <c r="RYD168" s="585"/>
      <c r="RYE168" s="585"/>
      <c r="RYF168" s="585"/>
      <c r="RYG168" s="585"/>
      <c r="RYH168" s="585"/>
      <c r="RYI168" s="585"/>
      <c r="RYJ168" s="585"/>
      <c r="RYK168" s="585"/>
      <c r="RYL168" s="585"/>
      <c r="RYM168" s="585"/>
      <c r="RYN168" s="585"/>
      <c r="RYO168" s="585"/>
      <c r="RYP168" s="585"/>
      <c r="RYQ168" s="585"/>
      <c r="RYR168" s="585"/>
      <c r="RYS168" s="585"/>
      <c r="RYT168" s="585"/>
      <c r="RYU168" s="585"/>
      <c r="RYV168" s="585"/>
      <c r="RYW168" s="585"/>
      <c r="RYX168" s="585"/>
      <c r="RYY168" s="585"/>
      <c r="RYZ168" s="585"/>
      <c r="RZA168" s="585"/>
      <c r="RZB168" s="585"/>
      <c r="RZC168" s="585"/>
      <c r="RZD168" s="585"/>
      <c r="RZE168" s="585"/>
      <c r="RZF168" s="585"/>
      <c r="RZG168" s="585"/>
      <c r="RZH168" s="585"/>
      <c r="RZI168" s="585"/>
      <c r="RZJ168" s="585"/>
      <c r="RZK168" s="585"/>
      <c r="RZL168" s="585"/>
      <c r="RZM168" s="585"/>
      <c r="RZN168" s="585"/>
      <c r="RZO168" s="585"/>
      <c r="RZP168" s="585"/>
      <c r="RZQ168" s="585"/>
      <c r="RZR168" s="585"/>
      <c r="RZS168" s="585"/>
      <c r="RZT168" s="585"/>
      <c r="RZU168" s="585"/>
      <c r="RZV168" s="585"/>
      <c r="RZW168" s="585"/>
      <c r="RZX168" s="585"/>
      <c r="RZY168" s="585"/>
      <c r="RZZ168" s="585"/>
      <c r="SAA168" s="585"/>
      <c r="SAB168" s="585"/>
      <c r="SAC168" s="585"/>
      <c r="SAD168" s="585"/>
      <c r="SAE168" s="585"/>
      <c r="SAF168" s="585"/>
      <c r="SAG168" s="585"/>
      <c r="SAH168" s="585"/>
      <c r="SAI168" s="585"/>
      <c r="SAJ168" s="585"/>
      <c r="SAK168" s="585"/>
      <c r="SAL168" s="585"/>
      <c r="SAM168" s="585"/>
      <c r="SAN168" s="585"/>
      <c r="SAO168" s="585"/>
      <c r="SAP168" s="585"/>
      <c r="SAQ168" s="585"/>
      <c r="SAR168" s="585"/>
      <c r="SAS168" s="585"/>
      <c r="SAT168" s="585"/>
      <c r="SAU168" s="585"/>
      <c r="SAV168" s="585"/>
      <c r="SAW168" s="585"/>
      <c r="SAX168" s="585"/>
      <c r="SAY168" s="585"/>
      <c r="SAZ168" s="585"/>
      <c r="SBA168" s="585"/>
      <c r="SBB168" s="585"/>
      <c r="SBC168" s="585"/>
      <c r="SBD168" s="585"/>
      <c r="SBE168" s="585"/>
      <c r="SBF168" s="585"/>
      <c r="SBG168" s="585"/>
      <c r="SBH168" s="585"/>
      <c r="SBI168" s="585"/>
      <c r="SBJ168" s="585"/>
      <c r="SBK168" s="585"/>
      <c r="SBL168" s="585"/>
      <c r="SBM168" s="585"/>
      <c r="SBN168" s="585"/>
      <c r="SBO168" s="585"/>
      <c r="SBP168" s="585"/>
      <c r="SBQ168" s="585"/>
      <c r="SBR168" s="585"/>
      <c r="SBS168" s="585"/>
      <c r="SBT168" s="585"/>
      <c r="SBU168" s="585"/>
      <c r="SBV168" s="585"/>
      <c r="SBW168" s="585"/>
      <c r="SBX168" s="585"/>
      <c r="SBY168" s="585"/>
      <c r="SBZ168" s="585"/>
      <c r="SCA168" s="585"/>
      <c r="SCB168" s="585"/>
      <c r="SCC168" s="585"/>
      <c r="SCD168" s="585"/>
      <c r="SCE168" s="585"/>
      <c r="SCF168" s="585"/>
      <c r="SCG168" s="585"/>
      <c r="SCH168" s="585"/>
      <c r="SCI168" s="585"/>
      <c r="SCJ168" s="585"/>
      <c r="SCK168" s="585"/>
      <c r="SCL168" s="585"/>
      <c r="SCM168" s="585"/>
      <c r="SCN168" s="585"/>
      <c r="SCO168" s="585"/>
      <c r="SCP168" s="585"/>
      <c r="SCQ168" s="585"/>
      <c r="SCR168" s="585"/>
      <c r="SCS168" s="585"/>
      <c r="SCT168" s="585"/>
      <c r="SCU168" s="585"/>
      <c r="SCV168" s="585"/>
      <c r="SCW168" s="585"/>
      <c r="SCX168" s="585"/>
      <c r="SCY168" s="585"/>
      <c r="SCZ168" s="585"/>
      <c r="SDA168" s="585"/>
      <c r="SDB168" s="585"/>
      <c r="SDC168" s="585"/>
      <c r="SDD168" s="585"/>
      <c r="SDE168" s="585"/>
      <c r="SDF168" s="585"/>
      <c r="SDG168" s="585"/>
      <c r="SDH168" s="585"/>
      <c r="SDI168" s="585"/>
      <c r="SDJ168" s="585"/>
      <c r="SDK168" s="585"/>
      <c r="SDL168" s="585"/>
      <c r="SDM168" s="585"/>
      <c r="SDN168" s="585"/>
      <c r="SDO168" s="585"/>
      <c r="SDP168" s="585"/>
      <c r="SDQ168" s="585"/>
      <c r="SDR168" s="585"/>
      <c r="SDS168" s="585"/>
      <c r="SDT168" s="585"/>
      <c r="SDU168" s="585"/>
      <c r="SDV168" s="585"/>
      <c r="SDW168" s="585"/>
      <c r="SDX168" s="585"/>
      <c r="SDY168" s="585"/>
      <c r="SDZ168" s="585"/>
      <c r="SEA168" s="585"/>
      <c r="SEB168" s="585"/>
      <c r="SEC168" s="585"/>
      <c r="SED168" s="585"/>
      <c r="SEE168" s="585"/>
      <c r="SEF168" s="585"/>
      <c r="SEG168" s="585"/>
      <c r="SEH168" s="585"/>
      <c r="SEI168" s="585"/>
      <c r="SEJ168" s="585"/>
      <c r="SEK168" s="585"/>
      <c r="SEL168" s="585"/>
      <c r="SEM168" s="585"/>
      <c r="SEN168" s="585"/>
      <c r="SEO168" s="585"/>
      <c r="SEP168" s="585"/>
      <c r="SEQ168" s="585"/>
      <c r="SER168" s="585"/>
      <c r="SES168" s="585"/>
      <c r="SET168" s="585"/>
      <c r="SEU168" s="585"/>
      <c r="SEV168" s="585"/>
      <c r="SEW168" s="585"/>
      <c r="SEX168" s="585"/>
      <c r="SEY168" s="585"/>
      <c r="SEZ168" s="585"/>
      <c r="SFA168" s="585"/>
      <c r="SFB168" s="585"/>
      <c r="SFC168" s="585"/>
      <c r="SFD168" s="585"/>
      <c r="SFE168" s="585"/>
      <c r="SFF168" s="585"/>
      <c r="SFG168" s="585"/>
      <c r="SFH168" s="585"/>
      <c r="SFI168" s="585"/>
      <c r="SFJ168" s="585"/>
      <c r="SFK168" s="585"/>
      <c r="SFL168" s="585"/>
      <c r="SFM168" s="585"/>
      <c r="SFN168" s="585"/>
      <c r="SFO168" s="585"/>
      <c r="SFP168" s="585"/>
      <c r="SFQ168" s="585"/>
      <c r="SFR168" s="585"/>
      <c r="SFS168" s="585"/>
      <c r="SFT168" s="585"/>
      <c r="SFU168" s="585"/>
      <c r="SFV168" s="585"/>
      <c r="SFW168" s="585"/>
      <c r="SFX168" s="585"/>
      <c r="SFY168" s="585"/>
      <c r="SFZ168" s="585"/>
      <c r="SGA168" s="585"/>
      <c r="SGB168" s="585"/>
      <c r="SGC168" s="585"/>
      <c r="SGD168" s="585"/>
      <c r="SGE168" s="585"/>
      <c r="SGF168" s="585"/>
      <c r="SGG168" s="585"/>
      <c r="SGH168" s="585"/>
      <c r="SGI168" s="585"/>
      <c r="SGJ168" s="585"/>
      <c r="SGK168" s="585"/>
      <c r="SGL168" s="585"/>
      <c r="SGM168" s="585"/>
      <c r="SGN168" s="585"/>
      <c r="SGO168" s="585"/>
      <c r="SGP168" s="585"/>
      <c r="SGQ168" s="585"/>
      <c r="SGR168" s="585"/>
      <c r="SGS168" s="585"/>
      <c r="SGT168" s="585"/>
      <c r="SGU168" s="585"/>
      <c r="SGV168" s="585"/>
      <c r="SGW168" s="585"/>
      <c r="SGX168" s="585"/>
      <c r="SGY168" s="585"/>
      <c r="SGZ168" s="585"/>
      <c r="SHA168" s="585"/>
      <c r="SHB168" s="585"/>
      <c r="SHC168" s="585"/>
      <c r="SHD168" s="585"/>
      <c r="SHE168" s="585"/>
      <c r="SHF168" s="585"/>
      <c r="SHG168" s="585"/>
      <c r="SHH168" s="585"/>
      <c r="SHI168" s="585"/>
      <c r="SHJ168" s="585"/>
      <c r="SHK168" s="585"/>
      <c r="SHL168" s="585"/>
      <c r="SHM168" s="585"/>
      <c r="SHN168" s="585"/>
      <c r="SHO168" s="585"/>
      <c r="SHP168" s="585"/>
      <c r="SHQ168" s="585"/>
      <c r="SHR168" s="585"/>
      <c r="SHS168" s="585"/>
      <c r="SHT168" s="585"/>
      <c r="SHU168" s="585"/>
      <c r="SHV168" s="585"/>
      <c r="SHW168" s="585"/>
      <c r="SHX168" s="585"/>
      <c r="SHY168" s="585"/>
      <c r="SHZ168" s="585"/>
      <c r="SIA168" s="585"/>
      <c r="SIB168" s="585"/>
      <c r="SIC168" s="585"/>
      <c r="SID168" s="585"/>
      <c r="SIE168" s="585"/>
      <c r="SIF168" s="585"/>
      <c r="SIG168" s="585"/>
      <c r="SIH168" s="585"/>
      <c r="SII168" s="585"/>
      <c r="SIJ168" s="585"/>
      <c r="SIK168" s="585"/>
      <c r="SIL168" s="585"/>
      <c r="SIM168" s="585"/>
      <c r="SIN168" s="585"/>
      <c r="SIO168" s="585"/>
      <c r="SIP168" s="585"/>
      <c r="SIQ168" s="585"/>
      <c r="SIR168" s="585"/>
      <c r="SIS168" s="585"/>
      <c r="SIT168" s="585"/>
      <c r="SIU168" s="585"/>
      <c r="SIV168" s="585"/>
      <c r="SIW168" s="585"/>
      <c r="SIX168" s="585"/>
      <c r="SIY168" s="585"/>
      <c r="SIZ168" s="585"/>
      <c r="SJA168" s="585"/>
      <c r="SJB168" s="585"/>
      <c r="SJC168" s="585"/>
      <c r="SJD168" s="585"/>
      <c r="SJE168" s="585"/>
      <c r="SJF168" s="585"/>
      <c r="SJG168" s="585"/>
      <c r="SJH168" s="585"/>
      <c r="SJI168" s="585"/>
      <c r="SJJ168" s="585"/>
      <c r="SJK168" s="585"/>
      <c r="SJL168" s="585"/>
      <c r="SJM168" s="585"/>
      <c r="SJN168" s="585"/>
      <c r="SJO168" s="585"/>
      <c r="SJP168" s="585"/>
      <c r="SJQ168" s="585"/>
      <c r="SJR168" s="585"/>
      <c r="SJS168" s="585"/>
      <c r="SJT168" s="585"/>
      <c r="SJU168" s="585"/>
      <c r="SJV168" s="585"/>
      <c r="SJW168" s="585"/>
      <c r="SJX168" s="585"/>
      <c r="SJY168" s="585"/>
      <c r="SJZ168" s="585"/>
      <c r="SKA168" s="585"/>
      <c r="SKB168" s="585"/>
      <c r="SKC168" s="585"/>
      <c r="SKD168" s="585"/>
      <c r="SKE168" s="585"/>
      <c r="SKF168" s="585"/>
      <c r="SKG168" s="585"/>
      <c r="SKH168" s="585"/>
      <c r="SKI168" s="585"/>
      <c r="SKJ168" s="585"/>
      <c r="SKK168" s="585"/>
      <c r="SKL168" s="585"/>
      <c r="SKM168" s="585"/>
      <c r="SKN168" s="585"/>
      <c r="SKO168" s="585"/>
      <c r="SKP168" s="585"/>
      <c r="SKQ168" s="585"/>
      <c r="SKR168" s="585"/>
      <c r="SKS168" s="585"/>
      <c r="SKT168" s="585"/>
      <c r="SKU168" s="585"/>
      <c r="SKV168" s="585"/>
      <c r="SKW168" s="585"/>
      <c r="SKX168" s="585"/>
      <c r="SKY168" s="585"/>
      <c r="SKZ168" s="585"/>
      <c r="SLA168" s="585"/>
      <c r="SLB168" s="585"/>
      <c r="SLC168" s="585"/>
      <c r="SLD168" s="585"/>
      <c r="SLE168" s="585"/>
      <c r="SLF168" s="585"/>
      <c r="SLG168" s="585"/>
      <c r="SLH168" s="585"/>
      <c r="SLI168" s="585"/>
      <c r="SLJ168" s="585"/>
      <c r="SLK168" s="585"/>
      <c r="SLL168" s="585"/>
      <c r="SLM168" s="585"/>
      <c r="SLN168" s="585"/>
      <c r="SLO168" s="585"/>
      <c r="SLP168" s="585"/>
      <c r="SLQ168" s="585"/>
      <c r="SLR168" s="585"/>
      <c r="SLS168" s="585"/>
      <c r="SLT168" s="585"/>
      <c r="SLU168" s="585"/>
      <c r="SLV168" s="585"/>
      <c r="SLW168" s="585"/>
      <c r="SLX168" s="585"/>
      <c r="SLY168" s="585"/>
      <c r="SLZ168" s="585"/>
      <c r="SMA168" s="585"/>
      <c r="SMB168" s="585"/>
      <c r="SMC168" s="585"/>
      <c r="SMD168" s="585"/>
      <c r="SME168" s="585"/>
      <c r="SMF168" s="585"/>
      <c r="SMG168" s="585"/>
      <c r="SMH168" s="585"/>
      <c r="SMI168" s="585"/>
      <c r="SMJ168" s="585"/>
      <c r="SMK168" s="585"/>
      <c r="SML168" s="585"/>
      <c r="SMM168" s="585"/>
      <c r="SMN168" s="585"/>
      <c r="SMO168" s="585"/>
      <c r="SMP168" s="585"/>
      <c r="SMQ168" s="585"/>
      <c r="SMR168" s="585"/>
      <c r="SMS168" s="585"/>
      <c r="SMT168" s="585"/>
      <c r="SMU168" s="585"/>
      <c r="SMV168" s="585"/>
      <c r="SMW168" s="585"/>
      <c r="SMX168" s="585"/>
      <c r="SMY168" s="585"/>
      <c r="SMZ168" s="585"/>
      <c r="SNA168" s="585"/>
      <c r="SNB168" s="585"/>
      <c r="SNC168" s="585"/>
      <c r="SND168" s="585"/>
      <c r="SNE168" s="585"/>
      <c r="SNF168" s="585"/>
      <c r="SNG168" s="585"/>
      <c r="SNH168" s="585"/>
      <c r="SNI168" s="585"/>
      <c r="SNJ168" s="585"/>
      <c r="SNK168" s="585"/>
      <c r="SNL168" s="585"/>
      <c r="SNM168" s="585"/>
      <c r="SNN168" s="585"/>
      <c r="SNO168" s="585"/>
      <c r="SNP168" s="585"/>
      <c r="SNQ168" s="585"/>
      <c r="SNR168" s="585"/>
      <c r="SNS168" s="585"/>
      <c r="SNT168" s="585"/>
      <c r="SNU168" s="585"/>
      <c r="SNV168" s="585"/>
      <c r="SNW168" s="585"/>
      <c r="SNX168" s="585"/>
      <c r="SNY168" s="585"/>
      <c r="SNZ168" s="585"/>
      <c r="SOA168" s="585"/>
      <c r="SOB168" s="585"/>
      <c r="SOC168" s="585"/>
      <c r="SOD168" s="585"/>
      <c r="SOE168" s="585"/>
      <c r="SOF168" s="585"/>
      <c r="SOG168" s="585"/>
      <c r="SOH168" s="585"/>
      <c r="SOI168" s="585"/>
      <c r="SOJ168" s="585"/>
      <c r="SOK168" s="585"/>
      <c r="SOL168" s="585"/>
      <c r="SOM168" s="585"/>
      <c r="SON168" s="585"/>
      <c r="SOO168" s="585"/>
      <c r="SOP168" s="585"/>
      <c r="SOQ168" s="585"/>
      <c r="SOR168" s="585"/>
      <c r="SOS168" s="585"/>
      <c r="SOT168" s="585"/>
      <c r="SOU168" s="585"/>
      <c r="SOV168" s="585"/>
      <c r="SOW168" s="585"/>
      <c r="SOX168" s="585"/>
      <c r="SOY168" s="585"/>
      <c r="SOZ168" s="585"/>
      <c r="SPA168" s="585"/>
      <c r="SPB168" s="585"/>
      <c r="SPC168" s="585"/>
      <c r="SPD168" s="585"/>
      <c r="SPE168" s="585"/>
      <c r="SPF168" s="585"/>
      <c r="SPG168" s="585"/>
      <c r="SPH168" s="585"/>
      <c r="SPI168" s="585"/>
      <c r="SPJ168" s="585"/>
      <c r="SPK168" s="585"/>
      <c r="SPL168" s="585"/>
      <c r="SPM168" s="585"/>
      <c r="SPN168" s="585"/>
      <c r="SPO168" s="585"/>
      <c r="SPP168" s="585"/>
      <c r="SPQ168" s="585"/>
      <c r="SPR168" s="585"/>
      <c r="SPS168" s="585"/>
      <c r="SPT168" s="585"/>
      <c r="SPU168" s="585"/>
      <c r="SPV168" s="585"/>
      <c r="SPW168" s="585"/>
      <c r="SPX168" s="585"/>
      <c r="SPY168" s="585"/>
      <c r="SPZ168" s="585"/>
      <c r="SQA168" s="585"/>
      <c r="SQB168" s="585"/>
      <c r="SQC168" s="585"/>
      <c r="SQD168" s="585"/>
      <c r="SQE168" s="585"/>
      <c r="SQF168" s="585"/>
      <c r="SQG168" s="585"/>
      <c r="SQH168" s="585"/>
      <c r="SQI168" s="585"/>
      <c r="SQJ168" s="585"/>
      <c r="SQK168" s="585"/>
      <c r="SQL168" s="585"/>
      <c r="SQM168" s="585"/>
      <c r="SQN168" s="585"/>
      <c r="SQO168" s="585"/>
      <c r="SQP168" s="585"/>
      <c r="SQQ168" s="585"/>
      <c r="SQR168" s="585"/>
      <c r="SQS168" s="585"/>
      <c r="SQT168" s="585"/>
      <c r="SQU168" s="585"/>
      <c r="SQV168" s="585"/>
      <c r="SQW168" s="585"/>
      <c r="SQX168" s="585"/>
      <c r="SQY168" s="585"/>
      <c r="SQZ168" s="585"/>
      <c r="SRA168" s="585"/>
      <c r="SRB168" s="585"/>
      <c r="SRC168" s="585"/>
      <c r="SRD168" s="585"/>
      <c r="SRE168" s="585"/>
      <c r="SRF168" s="585"/>
      <c r="SRG168" s="585"/>
      <c r="SRH168" s="585"/>
      <c r="SRI168" s="585"/>
      <c r="SRJ168" s="585"/>
      <c r="SRK168" s="585"/>
      <c r="SRL168" s="585"/>
      <c r="SRM168" s="585"/>
      <c r="SRN168" s="585"/>
      <c r="SRO168" s="585"/>
      <c r="SRP168" s="585"/>
      <c r="SRQ168" s="585"/>
      <c r="SRR168" s="585"/>
      <c r="SRS168" s="585"/>
      <c r="SRT168" s="585"/>
      <c r="SRU168" s="585"/>
      <c r="SRV168" s="585"/>
      <c r="SRW168" s="585"/>
      <c r="SRX168" s="585"/>
      <c r="SRY168" s="585"/>
      <c r="SRZ168" s="585"/>
      <c r="SSA168" s="585"/>
      <c r="SSB168" s="585"/>
      <c r="SSC168" s="585"/>
      <c r="SSD168" s="585"/>
      <c r="SSE168" s="585"/>
      <c r="SSF168" s="585"/>
      <c r="SSG168" s="585"/>
      <c r="SSH168" s="585"/>
      <c r="SSI168" s="585"/>
      <c r="SSJ168" s="585"/>
      <c r="SSK168" s="585"/>
      <c r="SSL168" s="585"/>
      <c r="SSM168" s="585"/>
      <c r="SSN168" s="585"/>
      <c r="SSO168" s="585"/>
      <c r="SSP168" s="585"/>
      <c r="SSQ168" s="585"/>
      <c r="SSR168" s="585"/>
      <c r="SSS168" s="585"/>
      <c r="SST168" s="585"/>
      <c r="SSU168" s="585"/>
      <c r="SSV168" s="585"/>
      <c r="SSW168" s="585"/>
      <c r="SSX168" s="585"/>
      <c r="SSY168" s="585"/>
      <c r="SSZ168" s="585"/>
      <c r="STA168" s="585"/>
      <c r="STB168" s="585"/>
      <c r="STC168" s="585"/>
      <c r="STD168" s="585"/>
      <c r="STE168" s="585"/>
      <c r="STF168" s="585"/>
      <c r="STG168" s="585"/>
      <c r="STH168" s="585"/>
      <c r="STI168" s="585"/>
      <c r="STJ168" s="585"/>
      <c r="STK168" s="585"/>
      <c r="STL168" s="585"/>
      <c r="STM168" s="585"/>
      <c r="STN168" s="585"/>
      <c r="STO168" s="585"/>
      <c r="STP168" s="585"/>
      <c r="STQ168" s="585"/>
      <c r="STR168" s="585"/>
      <c r="STS168" s="585"/>
      <c r="STT168" s="585"/>
      <c r="STU168" s="585"/>
      <c r="STV168" s="585"/>
      <c r="STW168" s="585"/>
      <c r="STX168" s="585"/>
      <c r="STY168" s="585"/>
      <c r="STZ168" s="585"/>
      <c r="SUA168" s="585"/>
      <c r="SUB168" s="585"/>
      <c r="SUC168" s="585"/>
      <c r="SUD168" s="585"/>
      <c r="SUE168" s="585"/>
      <c r="SUF168" s="585"/>
      <c r="SUG168" s="585"/>
      <c r="SUH168" s="585"/>
      <c r="SUI168" s="585"/>
      <c r="SUJ168" s="585"/>
      <c r="SUK168" s="585"/>
      <c r="SUL168" s="585"/>
      <c r="SUM168" s="585"/>
      <c r="SUN168" s="585"/>
      <c r="SUO168" s="585"/>
      <c r="SUP168" s="585"/>
      <c r="SUQ168" s="585"/>
      <c r="SUR168" s="585"/>
      <c r="SUS168" s="585"/>
      <c r="SUT168" s="585"/>
      <c r="SUU168" s="585"/>
      <c r="SUV168" s="585"/>
      <c r="SUW168" s="585"/>
      <c r="SUX168" s="585"/>
      <c r="SUY168" s="585"/>
      <c r="SUZ168" s="585"/>
      <c r="SVA168" s="585"/>
      <c r="SVB168" s="585"/>
      <c r="SVC168" s="585"/>
      <c r="SVD168" s="585"/>
      <c r="SVE168" s="585"/>
      <c r="SVF168" s="585"/>
      <c r="SVG168" s="585"/>
      <c r="SVH168" s="585"/>
      <c r="SVI168" s="585"/>
      <c r="SVJ168" s="585"/>
      <c r="SVK168" s="585"/>
      <c r="SVL168" s="585"/>
      <c r="SVM168" s="585"/>
      <c r="SVN168" s="585"/>
      <c r="SVO168" s="585"/>
      <c r="SVP168" s="585"/>
      <c r="SVQ168" s="585"/>
      <c r="SVR168" s="585"/>
      <c r="SVS168" s="585"/>
      <c r="SVT168" s="585"/>
      <c r="SVU168" s="585"/>
      <c r="SVV168" s="585"/>
      <c r="SVW168" s="585"/>
      <c r="SVX168" s="585"/>
      <c r="SVY168" s="585"/>
      <c r="SVZ168" s="585"/>
      <c r="SWA168" s="585"/>
      <c r="SWB168" s="585"/>
      <c r="SWC168" s="585"/>
      <c r="SWD168" s="585"/>
      <c r="SWE168" s="585"/>
      <c r="SWF168" s="585"/>
      <c r="SWG168" s="585"/>
      <c r="SWH168" s="585"/>
      <c r="SWI168" s="585"/>
      <c r="SWJ168" s="585"/>
      <c r="SWK168" s="585"/>
      <c r="SWL168" s="585"/>
      <c r="SWM168" s="585"/>
      <c r="SWN168" s="585"/>
      <c r="SWO168" s="585"/>
      <c r="SWP168" s="585"/>
      <c r="SWQ168" s="585"/>
      <c r="SWR168" s="585"/>
      <c r="SWS168" s="585"/>
      <c r="SWT168" s="585"/>
      <c r="SWU168" s="585"/>
      <c r="SWV168" s="585"/>
      <c r="SWW168" s="585"/>
      <c r="SWX168" s="585"/>
      <c r="SWY168" s="585"/>
      <c r="SWZ168" s="585"/>
      <c r="SXA168" s="585"/>
      <c r="SXB168" s="585"/>
      <c r="SXC168" s="585"/>
      <c r="SXD168" s="585"/>
      <c r="SXE168" s="585"/>
      <c r="SXF168" s="585"/>
      <c r="SXG168" s="585"/>
      <c r="SXH168" s="585"/>
      <c r="SXI168" s="585"/>
      <c r="SXJ168" s="585"/>
      <c r="SXK168" s="585"/>
      <c r="SXL168" s="585"/>
      <c r="SXM168" s="585"/>
      <c r="SXN168" s="585"/>
      <c r="SXO168" s="585"/>
      <c r="SXP168" s="585"/>
      <c r="SXQ168" s="585"/>
      <c r="SXR168" s="585"/>
      <c r="SXS168" s="585"/>
      <c r="SXT168" s="585"/>
      <c r="SXU168" s="585"/>
      <c r="SXV168" s="585"/>
      <c r="SXW168" s="585"/>
      <c r="SXX168" s="585"/>
      <c r="SXY168" s="585"/>
      <c r="SXZ168" s="585"/>
      <c r="SYA168" s="585"/>
      <c r="SYB168" s="585"/>
      <c r="SYC168" s="585"/>
      <c r="SYD168" s="585"/>
      <c r="SYE168" s="585"/>
      <c r="SYF168" s="585"/>
      <c r="SYG168" s="585"/>
      <c r="SYH168" s="585"/>
      <c r="SYI168" s="585"/>
      <c r="SYJ168" s="585"/>
      <c r="SYK168" s="585"/>
      <c r="SYL168" s="585"/>
      <c r="SYM168" s="585"/>
      <c r="SYN168" s="585"/>
      <c r="SYO168" s="585"/>
      <c r="SYP168" s="585"/>
      <c r="SYQ168" s="585"/>
      <c r="SYR168" s="585"/>
      <c r="SYS168" s="585"/>
      <c r="SYT168" s="585"/>
      <c r="SYU168" s="585"/>
      <c r="SYV168" s="585"/>
      <c r="SYW168" s="585"/>
      <c r="SYX168" s="585"/>
      <c r="SYY168" s="585"/>
      <c r="SYZ168" s="585"/>
      <c r="SZA168" s="585"/>
      <c r="SZB168" s="585"/>
      <c r="SZC168" s="585"/>
      <c r="SZD168" s="585"/>
      <c r="SZE168" s="585"/>
      <c r="SZF168" s="585"/>
      <c r="SZG168" s="585"/>
      <c r="SZH168" s="585"/>
      <c r="SZI168" s="585"/>
      <c r="SZJ168" s="585"/>
      <c r="SZK168" s="585"/>
      <c r="SZL168" s="585"/>
      <c r="SZM168" s="585"/>
      <c r="SZN168" s="585"/>
      <c r="SZO168" s="585"/>
      <c r="SZP168" s="585"/>
      <c r="SZQ168" s="585"/>
      <c r="SZR168" s="585"/>
      <c r="SZS168" s="585"/>
      <c r="SZT168" s="585"/>
      <c r="SZU168" s="585"/>
      <c r="SZV168" s="585"/>
      <c r="SZW168" s="585"/>
      <c r="SZX168" s="585"/>
      <c r="SZY168" s="585"/>
      <c r="SZZ168" s="585"/>
      <c r="TAA168" s="585"/>
      <c r="TAB168" s="585"/>
      <c r="TAC168" s="585"/>
      <c r="TAD168" s="585"/>
      <c r="TAE168" s="585"/>
      <c r="TAF168" s="585"/>
      <c r="TAG168" s="585"/>
      <c r="TAH168" s="585"/>
      <c r="TAI168" s="585"/>
      <c r="TAJ168" s="585"/>
      <c r="TAK168" s="585"/>
      <c r="TAL168" s="585"/>
      <c r="TAM168" s="585"/>
      <c r="TAN168" s="585"/>
      <c r="TAO168" s="585"/>
      <c r="TAP168" s="585"/>
      <c r="TAQ168" s="585"/>
      <c r="TAR168" s="585"/>
      <c r="TAS168" s="585"/>
      <c r="TAT168" s="585"/>
      <c r="TAU168" s="585"/>
      <c r="TAV168" s="585"/>
      <c r="TAW168" s="585"/>
      <c r="TAX168" s="585"/>
      <c r="TAY168" s="585"/>
      <c r="TAZ168" s="585"/>
      <c r="TBA168" s="585"/>
      <c r="TBB168" s="585"/>
      <c r="TBC168" s="585"/>
      <c r="TBD168" s="585"/>
      <c r="TBE168" s="585"/>
      <c r="TBF168" s="585"/>
      <c r="TBG168" s="585"/>
      <c r="TBH168" s="585"/>
      <c r="TBI168" s="585"/>
      <c r="TBJ168" s="585"/>
      <c r="TBK168" s="585"/>
      <c r="TBL168" s="585"/>
      <c r="TBM168" s="585"/>
      <c r="TBN168" s="585"/>
      <c r="TBO168" s="585"/>
      <c r="TBP168" s="585"/>
      <c r="TBQ168" s="585"/>
      <c r="TBR168" s="585"/>
      <c r="TBS168" s="585"/>
      <c r="TBT168" s="585"/>
      <c r="TBU168" s="585"/>
      <c r="TBV168" s="585"/>
      <c r="TBW168" s="585"/>
      <c r="TBX168" s="585"/>
      <c r="TBY168" s="585"/>
      <c r="TBZ168" s="585"/>
      <c r="TCA168" s="585"/>
      <c r="TCB168" s="585"/>
      <c r="TCC168" s="585"/>
      <c r="TCD168" s="585"/>
      <c r="TCE168" s="585"/>
      <c r="TCF168" s="585"/>
      <c r="TCG168" s="585"/>
      <c r="TCH168" s="585"/>
      <c r="TCI168" s="585"/>
      <c r="TCJ168" s="585"/>
      <c r="TCK168" s="585"/>
      <c r="TCL168" s="585"/>
      <c r="TCM168" s="585"/>
      <c r="TCN168" s="585"/>
      <c r="TCO168" s="585"/>
      <c r="TCP168" s="585"/>
      <c r="TCQ168" s="585"/>
      <c r="TCR168" s="585"/>
      <c r="TCS168" s="585"/>
      <c r="TCT168" s="585"/>
      <c r="TCU168" s="585"/>
      <c r="TCV168" s="585"/>
      <c r="TCW168" s="585"/>
      <c r="TCX168" s="585"/>
      <c r="TCY168" s="585"/>
      <c r="TCZ168" s="585"/>
      <c r="TDA168" s="585"/>
      <c r="TDB168" s="585"/>
      <c r="TDC168" s="585"/>
      <c r="TDD168" s="585"/>
      <c r="TDE168" s="585"/>
      <c r="TDF168" s="585"/>
      <c r="TDG168" s="585"/>
      <c r="TDH168" s="585"/>
      <c r="TDI168" s="585"/>
      <c r="TDJ168" s="585"/>
      <c r="TDK168" s="585"/>
      <c r="TDL168" s="585"/>
      <c r="TDM168" s="585"/>
      <c r="TDN168" s="585"/>
      <c r="TDO168" s="585"/>
      <c r="TDP168" s="585"/>
      <c r="TDQ168" s="585"/>
      <c r="TDR168" s="585"/>
      <c r="TDS168" s="585"/>
      <c r="TDT168" s="585"/>
      <c r="TDU168" s="585"/>
      <c r="TDV168" s="585"/>
      <c r="TDW168" s="585"/>
      <c r="TDX168" s="585"/>
      <c r="TDY168" s="585"/>
      <c r="TDZ168" s="585"/>
      <c r="TEA168" s="585"/>
      <c r="TEB168" s="585"/>
      <c r="TEC168" s="585"/>
      <c r="TED168" s="585"/>
      <c r="TEE168" s="585"/>
      <c r="TEF168" s="585"/>
      <c r="TEG168" s="585"/>
      <c r="TEH168" s="585"/>
      <c r="TEI168" s="585"/>
      <c r="TEJ168" s="585"/>
      <c r="TEK168" s="585"/>
      <c r="TEL168" s="585"/>
      <c r="TEM168" s="585"/>
      <c r="TEN168" s="585"/>
      <c r="TEO168" s="585"/>
      <c r="TEP168" s="585"/>
      <c r="TEQ168" s="585"/>
      <c r="TER168" s="585"/>
      <c r="TES168" s="585"/>
      <c r="TET168" s="585"/>
      <c r="TEU168" s="585"/>
      <c r="TEV168" s="585"/>
      <c r="TEW168" s="585"/>
      <c r="TEX168" s="585"/>
      <c r="TEY168" s="585"/>
      <c r="TEZ168" s="585"/>
      <c r="TFA168" s="585"/>
      <c r="TFB168" s="585"/>
      <c r="TFC168" s="585"/>
      <c r="TFD168" s="585"/>
      <c r="TFE168" s="585"/>
      <c r="TFF168" s="585"/>
      <c r="TFG168" s="585"/>
      <c r="TFH168" s="585"/>
      <c r="TFI168" s="585"/>
      <c r="TFJ168" s="585"/>
      <c r="TFK168" s="585"/>
      <c r="TFL168" s="585"/>
      <c r="TFM168" s="585"/>
      <c r="TFN168" s="585"/>
      <c r="TFO168" s="585"/>
      <c r="TFP168" s="585"/>
      <c r="TFQ168" s="585"/>
      <c r="TFR168" s="585"/>
      <c r="TFS168" s="585"/>
      <c r="TFT168" s="585"/>
      <c r="TFU168" s="585"/>
      <c r="TFV168" s="585"/>
      <c r="TFW168" s="585"/>
      <c r="TFX168" s="585"/>
      <c r="TFY168" s="585"/>
      <c r="TFZ168" s="585"/>
      <c r="TGA168" s="585"/>
      <c r="TGB168" s="585"/>
      <c r="TGC168" s="585"/>
      <c r="TGD168" s="585"/>
      <c r="TGE168" s="585"/>
      <c r="TGF168" s="585"/>
      <c r="TGG168" s="585"/>
      <c r="TGH168" s="585"/>
      <c r="TGI168" s="585"/>
      <c r="TGJ168" s="585"/>
      <c r="TGK168" s="585"/>
      <c r="TGL168" s="585"/>
      <c r="TGM168" s="585"/>
      <c r="TGN168" s="585"/>
      <c r="TGO168" s="585"/>
      <c r="TGP168" s="585"/>
      <c r="TGQ168" s="585"/>
      <c r="TGR168" s="585"/>
      <c r="TGS168" s="585"/>
      <c r="TGT168" s="585"/>
      <c r="TGU168" s="585"/>
      <c r="TGV168" s="585"/>
      <c r="TGW168" s="585"/>
      <c r="TGX168" s="585"/>
      <c r="TGY168" s="585"/>
      <c r="TGZ168" s="585"/>
      <c r="THA168" s="585"/>
      <c r="THB168" s="585"/>
      <c r="THC168" s="585"/>
      <c r="THD168" s="585"/>
      <c r="THE168" s="585"/>
      <c r="THF168" s="585"/>
      <c r="THG168" s="585"/>
      <c r="THH168" s="585"/>
      <c r="THI168" s="585"/>
      <c r="THJ168" s="585"/>
      <c r="THK168" s="585"/>
      <c r="THL168" s="585"/>
      <c r="THM168" s="585"/>
      <c r="THN168" s="585"/>
      <c r="THO168" s="585"/>
      <c r="THP168" s="585"/>
      <c r="THQ168" s="585"/>
      <c r="THR168" s="585"/>
      <c r="THS168" s="585"/>
      <c r="THT168" s="585"/>
      <c r="THU168" s="585"/>
      <c r="THV168" s="585"/>
      <c r="THW168" s="585"/>
      <c r="THX168" s="585"/>
      <c r="THY168" s="585"/>
      <c r="THZ168" s="585"/>
      <c r="TIA168" s="585"/>
      <c r="TIB168" s="585"/>
      <c r="TIC168" s="585"/>
      <c r="TID168" s="585"/>
      <c r="TIE168" s="585"/>
      <c r="TIF168" s="585"/>
      <c r="TIG168" s="585"/>
      <c r="TIH168" s="585"/>
      <c r="TII168" s="585"/>
      <c r="TIJ168" s="585"/>
      <c r="TIK168" s="585"/>
      <c r="TIL168" s="585"/>
      <c r="TIM168" s="585"/>
      <c r="TIN168" s="585"/>
      <c r="TIO168" s="585"/>
      <c r="TIP168" s="585"/>
      <c r="TIQ168" s="585"/>
      <c r="TIR168" s="585"/>
      <c r="TIS168" s="585"/>
      <c r="TIT168" s="585"/>
      <c r="TIU168" s="585"/>
      <c r="TIV168" s="585"/>
      <c r="TIW168" s="585"/>
      <c r="TIX168" s="585"/>
      <c r="TIY168" s="585"/>
      <c r="TIZ168" s="585"/>
      <c r="TJA168" s="585"/>
      <c r="TJB168" s="585"/>
      <c r="TJC168" s="585"/>
      <c r="TJD168" s="585"/>
      <c r="TJE168" s="585"/>
      <c r="TJF168" s="585"/>
      <c r="TJG168" s="585"/>
      <c r="TJH168" s="585"/>
      <c r="TJI168" s="585"/>
      <c r="TJJ168" s="585"/>
      <c r="TJK168" s="585"/>
      <c r="TJL168" s="585"/>
      <c r="TJM168" s="585"/>
      <c r="TJN168" s="585"/>
      <c r="TJO168" s="585"/>
      <c r="TJP168" s="585"/>
      <c r="TJQ168" s="585"/>
      <c r="TJR168" s="585"/>
      <c r="TJS168" s="585"/>
      <c r="TJT168" s="585"/>
      <c r="TJU168" s="585"/>
      <c r="TJV168" s="585"/>
      <c r="TJW168" s="585"/>
      <c r="TJX168" s="585"/>
      <c r="TJY168" s="585"/>
      <c r="TJZ168" s="585"/>
      <c r="TKA168" s="585"/>
      <c r="TKB168" s="585"/>
      <c r="TKC168" s="585"/>
      <c r="TKD168" s="585"/>
      <c r="TKE168" s="585"/>
      <c r="TKF168" s="585"/>
      <c r="TKG168" s="585"/>
      <c r="TKH168" s="585"/>
      <c r="TKI168" s="585"/>
      <c r="TKJ168" s="585"/>
      <c r="TKK168" s="585"/>
      <c r="TKL168" s="585"/>
      <c r="TKM168" s="585"/>
      <c r="TKN168" s="585"/>
      <c r="TKO168" s="585"/>
      <c r="TKP168" s="585"/>
      <c r="TKQ168" s="585"/>
      <c r="TKR168" s="585"/>
      <c r="TKS168" s="585"/>
      <c r="TKT168" s="585"/>
      <c r="TKU168" s="585"/>
      <c r="TKV168" s="585"/>
      <c r="TKW168" s="585"/>
      <c r="TKX168" s="585"/>
      <c r="TKY168" s="585"/>
      <c r="TKZ168" s="585"/>
      <c r="TLA168" s="585"/>
      <c r="TLB168" s="585"/>
      <c r="TLC168" s="585"/>
      <c r="TLD168" s="585"/>
      <c r="TLE168" s="585"/>
      <c r="TLF168" s="585"/>
      <c r="TLG168" s="585"/>
      <c r="TLH168" s="585"/>
      <c r="TLI168" s="585"/>
      <c r="TLJ168" s="585"/>
      <c r="TLK168" s="585"/>
      <c r="TLL168" s="585"/>
      <c r="TLM168" s="585"/>
      <c r="TLN168" s="585"/>
      <c r="TLO168" s="585"/>
      <c r="TLP168" s="585"/>
      <c r="TLQ168" s="585"/>
      <c r="TLR168" s="585"/>
      <c r="TLS168" s="585"/>
      <c r="TLT168" s="585"/>
      <c r="TLU168" s="585"/>
      <c r="TLV168" s="585"/>
      <c r="TLW168" s="585"/>
      <c r="TLX168" s="585"/>
      <c r="TLY168" s="585"/>
      <c r="TLZ168" s="585"/>
      <c r="TMA168" s="585"/>
      <c r="TMB168" s="585"/>
      <c r="TMC168" s="585"/>
      <c r="TMD168" s="585"/>
      <c r="TME168" s="585"/>
      <c r="TMF168" s="585"/>
      <c r="TMG168" s="585"/>
      <c r="TMH168" s="585"/>
      <c r="TMI168" s="585"/>
      <c r="TMJ168" s="585"/>
      <c r="TMK168" s="585"/>
      <c r="TML168" s="585"/>
      <c r="TMM168" s="585"/>
      <c r="TMN168" s="585"/>
      <c r="TMO168" s="585"/>
      <c r="TMP168" s="585"/>
      <c r="TMQ168" s="585"/>
      <c r="TMR168" s="585"/>
      <c r="TMS168" s="585"/>
      <c r="TMT168" s="585"/>
      <c r="TMU168" s="585"/>
      <c r="TMV168" s="585"/>
      <c r="TMW168" s="585"/>
      <c r="TMX168" s="585"/>
      <c r="TMY168" s="585"/>
      <c r="TMZ168" s="585"/>
      <c r="TNA168" s="585"/>
      <c r="TNB168" s="585"/>
      <c r="TNC168" s="585"/>
      <c r="TND168" s="585"/>
      <c r="TNE168" s="585"/>
      <c r="TNF168" s="585"/>
      <c r="TNG168" s="585"/>
      <c r="TNH168" s="585"/>
      <c r="TNI168" s="585"/>
      <c r="TNJ168" s="585"/>
      <c r="TNK168" s="585"/>
      <c r="TNL168" s="585"/>
      <c r="TNM168" s="585"/>
      <c r="TNN168" s="585"/>
      <c r="TNO168" s="585"/>
      <c r="TNP168" s="585"/>
      <c r="TNQ168" s="585"/>
      <c r="TNR168" s="585"/>
      <c r="TNS168" s="585"/>
      <c r="TNT168" s="585"/>
      <c r="TNU168" s="585"/>
      <c r="TNV168" s="585"/>
      <c r="TNW168" s="585"/>
      <c r="TNX168" s="585"/>
      <c r="TNY168" s="585"/>
      <c r="TNZ168" s="585"/>
      <c r="TOA168" s="585"/>
      <c r="TOB168" s="585"/>
      <c r="TOC168" s="585"/>
      <c r="TOD168" s="585"/>
      <c r="TOE168" s="585"/>
      <c r="TOF168" s="585"/>
      <c r="TOG168" s="585"/>
      <c r="TOH168" s="585"/>
      <c r="TOI168" s="585"/>
      <c r="TOJ168" s="585"/>
      <c r="TOK168" s="585"/>
      <c r="TOL168" s="585"/>
      <c r="TOM168" s="585"/>
      <c r="TON168" s="585"/>
      <c r="TOO168" s="585"/>
      <c r="TOP168" s="585"/>
      <c r="TOQ168" s="585"/>
      <c r="TOR168" s="585"/>
      <c r="TOS168" s="585"/>
      <c r="TOT168" s="585"/>
      <c r="TOU168" s="585"/>
      <c r="TOV168" s="585"/>
      <c r="TOW168" s="585"/>
      <c r="TOX168" s="585"/>
      <c r="TOY168" s="585"/>
      <c r="TOZ168" s="585"/>
      <c r="TPA168" s="585"/>
      <c r="TPB168" s="585"/>
      <c r="TPC168" s="585"/>
      <c r="TPD168" s="585"/>
      <c r="TPE168" s="585"/>
      <c r="TPF168" s="585"/>
      <c r="TPG168" s="585"/>
      <c r="TPH168" s="585"/>
      <c r="TPI168" s="585"/>
      <c r="TPJ168" s="585"/>
      <c r="TPK168" s="585"/>
      <c r="TPL168" s="585"/>
      <c r="TPM168" s="585"/>
      <c r="TPN168" s="585"/>
      <c r="TPO168" s="585"/>
      <c r="TPP168" s="585"/>
      <c r="TPQ168" s="585"/>
      <c r="TPR168" s="585"/>
      <c r="TPS168" s="585"/>
      <c r="TPT168" s="585"/>
      <c r="TPU168" s="585"/>
      <c r="TPV168" s="585"/>
      <c r="TPW168" s="585"/>
      <c r="TPX168" s="585"/>
      <c r="TPY168" s="585"/>
      <c r="TPZ168" s="585"/>
      <c r="TQA168" s="585"/>
      <c r="TQB168" s="585"/>
      <c r="TQC168" s="585"/>
      <c r="TQD168" s="585"/>
      <c r="TQE168" s="585"/>
      <c r="TQF168" s="585"/>
      <c r="TQG168" s="585"/>
      <c r="TQH168" s="585"/>
      <c r="TQI168" s="585"/>
      <c r="TQJ168" s="585"/>
      <c r="TQK168" s="585"/>
      <c r="TQL168" s="585"/>
      <c r="TQM168" s="585"/>
      <c r="TQN168" s="585"/>
      <c r="TQO168" s="585"/>
      <c r="TQP168" s="585"/>
      <c r="TQQ168" s="585"/>
      <c r="TQR168" s="585"/>
      <c r="TQS168" s="585"/>
      <c r="TQT168" s="585"/>
      <c r="TQU168" s="585"/>
      <c r="TQV168" s="585"/>
      <c r="TQW168" s="585"/>
      <c r="TQX168" s="585"/>
      <c r="TQY168" s="585"/>
      <c r="TQZ168" s="585"/>
      <c r="TRA168" s="585"/>
      <c r="TRB168" s="585"/>
      <c r="TRC168" s="585"/>
      <c r="TRD168" s="585"/>
      <c r="TRE168" s="585"/>
      <c r="TRF168" s="585"/>
      <c r="TRG168" s="585"/>
      <c r="TRH168" s="585"/>
      <c r="TRI168" s="585"/>
      <c r="TRJ168" s="585"/>
      <c r="TRK168" s="585"/>
      <c r="TRL168" s="585"/>
      <c r="TRM168" s="585"/>
      <c r="TRN168" s="585"/>
      <c r="TRO168" s="585"/>
      <c r="TRP168" s="585"/>
      <c r="TRQ168" s="585"/>
      <c r="TRR168" s="585"/>
      <c r="TRS168" s="585"/>
      <c r="TRT168" s="585"/>
      <c r="TRU168" s="585"/>
      <c r="TRV168" s="585"/>
      <c r="TRW168" s="585"/>
      <c r="TRX168" s="585"/>
      <c r="TRY168" s="585"/>
      <c r="TRZ168" s="585"/>
      <c r="TSA168" s="585"/>
      <c r="TSB168" s="585"/>
      <c r="TSC168" s="585"/>
      <c r="TSD168" s="585"/>
      <c r="TSE168" s="585"/>
      <c r="TSF168" s="585"/>
      <c r="TSG168" s="585"/>
      <c r="TSH168" s="585"/>
      <c r="TSI168" s="585"/>
      <c r="TSJ168" s="585"/>
      <c r="TSK168" s="585"/>
      <c r="TSL168" s="585"/>
      <c r="TSM168" s="585"/>
      <c r="TSN168" s="585"/>
      <c r="TSO168" s="585"/>
      <c r="TSP168" s="585"/>
      <c r="TSQ168" s="585"/>
      <c r="TSR168" s="585"/>
      <c r="TSS168" s="585"/>
      <c r="TST168" s="585"/>
      <c r="TSU168" s="585"/>
      <c r="TSV168" s="585"/>
      <c r="TSW168" s="585"/>
      <c r="TSX168" s="585"/>
      <c r="TSY168" s="585"/>
      <c r="TSZ168" s="585"/>
      <c r="TTA168" s="585"/>
      <c r="TTB168" s="585"/>
      <c r="TTC168" s="585"/>
      <c r="TTD168" s="585"/>
      <c r="TTE168" s="585"/>
      <c r="TTF168" s="585"/>
      <c r="TTG168" s="585"/>
      <c r="TTH168" s="585"/>
      <c r="TTI168" s="585"/>
      <c r="TTJ168" s="585"/>
      <c r="TTK168" s="585"/>
      <c r="TTL168" s="585"/>
      <c r="TTM168" s="585"/>
      <c r="TTN168" s="585"/>
      <c r="TTO168" s="585"/>
      <c r="TTP168" s="585"/>
      <c r="TTQ168" s="585"/>
      <c r="TTR168" s="585"/>
      <c r="TTS168" s="585"/>
      <c r="TTT168" s="585"/>
      <c r="TTU168" s="585"/>
      <c r="TTV168" s="585"/>
      <c r="TTW168" s="585"/>
      <c r="TTX168" s="585"/>
      <c r="TTY168" s="585"/>
      <c r="TTZ168" s="585"/>
      <c r="TUA168" s="585"/>
      <c r="TUB168" s="585"/>
      <c r="TUC168" s="585"/>
      <c r="TUD168" s="585"/>
      <c r="TUE168" s="585"/>
      <c r="TUF168" s="585"/>
      <c r="TUG168" s="585"/>
      <c r="TUH168" s="585"/>
      <c r="TUI168" s="585"/>
      <c r="TUJ168" s="585"/>
      <c r="TUK168" s="585"/>
      <c r="TUL168" s="585"/>
      <c r="TUM168" s="585"/>
      <c r="TUN168" s="585"/>
      <c r="TUO168" s="585"/>
      <c r="TUP168" s="585"/>
      <c r="TUQ168" s="585"/>
      <c r="TUR168" s="585"/>
      <c r="TUS168" s="585"/>
      <c r="TUT168" s="585"/>
      <c r="TUU168" s="585"/>
      <c r="TUV168" s="585"/>
      <c r="TUW168" s="585"/>
      <c r="TUX168" s="585"/>
      <c r="TUY168" s="585"/>
      <c r="TUZ168" s="585"/>
      <c r="TVA168" s="585"/>
      <c r="TVB168" s="585"/>
      <c r="TVC168" s="585"/>
      <c r="TVD168" s="585"/>
      <c r="TVE168" s="585"/>
      <c r="TVF168" s="585"/>
      <c r="TVG168" s="585"/>
      <c r="TVH168" s="585"/>
      <c r="TVI168" s="585"/>
      <c r="TVJ168" s="585"/>
      <c r="TVK168" s="585"/>
      <c r="TVL168" s="585"/>
      <c r="TVM168" s="585"/>
      <c r="TVN168" s="585"/>
      <c r="TVO168" s="585"/>
      <c r="TVP168" s="585"/>
      <c r="TVQ168" s="585"/>
      <c r="TVR168" s="585"/>
      <c r="TVS168" s="585"/>
      <c r="TVT168" s="585"/>
      <c r="TVU168" s="585"/>
      <c r="TVV168" s="585"/>
      <c r="TVW168" s="585"/>
      <c r="TVX168" s="585"/>
      <c r="TVY168" s="585"/>
      <c r="TVZ168" s="585"/>
      <c r="TWA168" s="585"/>
      <c r="TWB168" s="585"/>
      <c r="TWC168" s="585"/>
      <c r="TWD168" s="585"/>
      <c r="TWE168" s="585"/>
      <c r="TWF168" s="585"/>
      <c r="TWG168" s="585"/>
      <c r="TWH168" s="585"/>
      <c r="TWI168" s="585"/>
      <c r="TWJ168" s="585"/>
      <c r="TWK168" s="585"/>
      <c r="TWL168" s="585"/>
      <c r="TWM168" s="585"/>
      <c r="TWN168" s="585"/>
      <c r="TWO168" s="585"/>
      <c r="TWP168" s="585"/>
      <c r="TWQ168" s="585"/>
      <c r="TWR168" s="585"/>
      <c r="TWS168" s="585"/>
      <c r="TWT168" s="585"/>
      <c r="TWU168" s="585"/>
      <c r="TWV168" s="585"/>
      <c r="TWW168" s="585"/>
      <c r="TWX168" s="585"/>
      <c r="TWY168" s="585"/>
      <c r="TWZ168" s="585"/>
      <c r="TXA168" s="585"/>
      <c r="TXB168" s="585"/>
      <c r="TXC168" s="585"/>
      <c r="TXD168" s="585"/>
      <c r="TXE168" s="585"/>
      <c r="TXF168" s="585"/>
      <c r="TXG168" s="585"/>
      <c r="TXH168" s="585"/>
      <c r="TXI168" s="585"/>
      <c r="TXJ168" s="585"/>
      <c r="TXK168" s="585"/>
      <c r="TXL168" s="585"/>
      <c r="TXM168" s="585"/>
      <c r="TXN168" s="585"/>
      <c r="TXO168" s="585"/>
      <c r="TXP168" s="585"/>
      <c r="TXQ168" s="585"/>
      <c r="TXR168" s="585"/>
      <c r="TXS168" s="585"/>
      <c r="TXT168" s="585"/>
      <c r="TXU168" s="585"/>
      <c r="TXV168" s="585"/>
      <c r="TXW168" s="585"/>
      <c r="TXX168" s="585"/>
      <c r="TXY168" s="585"/>
      <c r="TXZ168" s="585"/>
      <c r="TYA168" s="585"/>
      <c r="TYB168" s="585"/>
      <c r="TYC168" s="585"/>
      <c r="TYD168" s="585"/>
      <c r="TYE168" s="585"/>
      <c r="TYF168" s="585"/>
      <c r="TYG168" s="585"/>
      <c r="TYH168" s="585"/>
      <c r="TYI168" s="585"/>
      <c r="TYJ168" s="585"/>
      <c r="TYK168" s="585"/>
      <c r="TYL168" s="585"/>
      <c r="TYM168" s="585"/>
      <c r="TYN168" s="585"/>
      <c r="TYO168" s="585"/>
      <c r="TYP168" s="585"/>
      <c r="TYQ168" s="585"/>
      <c r="TYR168" s="585"/>
      <c r="TYS168" s="585"/>
      <c r="TYT168" s="585"/>
      <c r="TYU168" s="585"/>
      <c r="TYV168" s="585"/>
      <c r="TYW168" s="585"/>
      <c r="TYX168" s="585"/>
      <c r="TYY168" s="585"/>
      <c r="TYZ168" s="585"/>
      <c r="TZA168" s="585"/>
      <c r="TZB168" s="585"/>
      <c r="TZC168" s="585"/>
      <c r="TZD168" s="585"/>
      <c r="TZE168" s="585"/>
      <c r="TZF168" s="585"/>
      <c r="TZG168" s="585"/>
      <c r="TZH168" s="585"/>
      <c r="TZI168" s="585"/>
      <c r="TZJ168" s="585"/>
      <c r="TZK168" s="585"/>
      <c r="TZL168" s="585"/>
      <c r="TZM168" s="585"/>
      <c r="TZN168" s="585"/>
      <c r="TZO168" s="585"/>
      <c r="TZP168" s="585"/>
      <c r="TZQ168" s="585"/>
      <c r="TZR168" s="585"/>
      <c r="TZS168" s="585"/>
      <c r="TZT168" s="585"/>
      <c r="TZU168" s="585"/>
      <c r="TZV168" s="585"/>
      <c r="TZW168" s="585"/>
      <c r="TZX168" s="585"/>
      <c r="TZY168" s="585"/>
      <c r="TZZ168" s="585"/>
      <c r="UAA168" s="585"/>
      <c r="UAB168" s="585"/>
      <c r="UAC168" s="585"/>
      <c r="UAD168" s="585"/>
      <c r="UAE168" s="585"/>
      <c r="UAF168" s="585"/>
      <c r="UAG168" s="585"/>
      <c r="UAH168" s="585"/>
      <c r="UAI168" s="585"/>
      <c r="UAJ168" s="585"/>
      <c r="UAK168" s="585"/>
      <c r="UAL168" s="585"/>
      <c r="UAM168" s="585"/>
      <c r="UAN168" s="585"/>
      <c r="UAO168" s="585"/>
      <c r="UAP168" s="585"/>
      <c r="UAQ168" s="585"/>
      <c r="UAR168" s="585"/>
      <c r="UAS168" s="585"/>
      <c r="UAT168" s="585"/>
      <c r="UAU168" s="585"/>
      <c r="UAV168" s="585"/>
      <c r="UAW168" s="585"/>
      <c r="UAX168" s="585"/>
      <c r="UAY168" s="585"/>
      <c r="UAZ168" s="585"/>
      <c r="UBA168" s="585"/>
      <c r="UBB168" s="585"/>
      <c r="UBC168" s="585"/>
      <c r="UBD168" s="585"/>
      <c r="UBE168" s="585"/>
      <c r="UBF168" s="585"/>
      <c r="UBG168" s="585"/>
      <c r="UBH168" s="585"/>
      <c r="UBI168" s="585"/>
      <c r="UBJ168" s="585"/>
      <c r="UBK168" s="585"/>
      <c r="UBL168" s="585"/>
      <c r="UBM168" s="585"/>
      <c r="UBN168" s="585"/>
      <c r="UBO168" s="585"/>
      <c r="UBP168" s="585"/>
      <c r="UBQ168" s="585"/>
      <c r="UBR168" s="585"/>
      <c r="UBS168" s="585"/>
      <c r="UBT168" s="585"/>
      <c r="UBU168" s="585"/>
      <c r="UBV168" s="585"/>
      <c r="UBW168" s="585"/>
      <c r="UBX168" s="585"/>
      <c r="UBY168" s="585"/>
      <c r="UBZ168" s="585"/>
      <c r="UCA168" s="585"/>
      <c r="UCB168" s="585"/>
      <c r="UCC168" s="585"/>
      <c r="UCD168" s="585"/>
      <c r="UCE168" s="585"/>
      <c r="UCF168" s="585"/>
      <c r="UCG168" s="585"/>
      <c r="UCH168" s="585"/>
      <c r="UCI168" s="585"/>
      <c r="UCJ168" s="585"/>
      <c r="UCK168" s="585"/>
      <c r="UCL168" s="585"/>
      <c r="UCM168" s="585"/>
      <c r="UCN168" s="585"/>
      <c r="UCO168" s="585"/>
      <c r="UCP168" s="585"/>
      <c r="UCQ168" s="585"/>
      <c r="UCR168" s="585"/>
      <c r="UCS168" s="585"/>
      <c r="UCT168" s="585"/>
      <c r="UCU168" s="585"/>
      <c r="UCV168" s="585"/>
      <c r="UCW168" s="585"/>
      <c r="UCX168" s="585"/>
      <c r="UCY168" s="585"/>
      <c r="UCZ168" s="585"/>
      <c r="UDA168" s="585"/>
      <c r="UDB168" s="585"/>
      <c r="UDC168" s="585"/>
      <c r="UDD168" s="585"/>
      <c r="UDE168" s="585"/>
      <c r="UDF168" s="585"/>
      <c r="UDG168" s="585"/>
      <c r="UDH168" s="585"/>
      <c r="UDI168" s="585"/>
      <c r="UDJ168" s="585"/>
      <c r="UDK168" s="585"/>
      <c r="UDL168" s="585"/>
      <c r="UDM168" s="585"/>
      <c r="UDN168" s="585"/>
      <c r="UDO168" s="585"/>
      <c r="UDP168" s="585"/>
      <c r="UDQ168" s="585"/>
      <c r="UDR168" s="585"/>
      <c r="UDS168" s="585"/>
      <c r="UDT168" s="585"/>
      <c r="UDU168" s="585"/>
      <c r="UDV168" s="585"/>
      <c r="UDW168" s="585"/>
      <c r="UDX168" s="585"/>
      <c r="UDY168" s="585"/>
      <c r="UDZ168" s="585"/>
      <c r="UEA168" s="585"/>
      <c r="UEB168" s="585"/>
      <c r="UEC168" s="585"/>
      <c r="UED168" s="585"/>
      <c r="UEE168" s="585"/>
      <c r="UEF168" s="585"/>
      <c r="UEG168" s="585"/>
      <c r="UEH168" s="585"/>
      <c r="UEI168" s="585"/>
      <c r="UEJ168" s="585"/>
      <c r="UEK168" s="585"/>
      <c r="UEL168" s="585"/>
      <c r="UEM168" s="585"/>
      <c r="UEN168" s="585"/>
      <c r="UEO168" s="585"/>
      <c r="UEP168" s="585"/>
      <c r="UEQ168" s="585"/>
      <c r="UER168" s="585"/>
      <c r="UES168" s="585"/>
      <c r="UET168" s="585"/>
      <c r="UEU168" s="585"/>
      <c r="UEV168" s="585"/>
      <c r="UEW168" s="585"/>
      <c r="UEX168" s="585"/>
      <c r="UEY168" s="585"/>
      <c r="UEZ168" s="585"/>
      <c r="UFA168" s="585"/>
      <c r="UFB168" s="585"/>
      <c r="UFC168" s="585"/>
      <c r="UFD168" s="585"/>
      <c r="UFE168" s="585"/>
      <c r="UFF168" s="585"/>
      <c r="UFG168" s="585"/>
      <c r="UFH168" s="585"/>
      <c r="UFI168" s="585"/>
      <c r="UFJ168" s="585"/>
      <c r="UFK168" s="585"/>
      <c r="UFL168" s="585"/>
      <c r="UFM168" s="585"/>
      <c r="UFN168" s="585"/>
      <c r="UFO168" s="585"/>
      <c r="UFP168" s="585"/>
      <c r="UFQ168" s="585"/>
      <c r="UFR168" s="585"/>
      <c r="UFS168" s="585"/>
      <c r="UFT168" s="585"/>
      <c r="UFU168" s="585"/>
      <c r="UFV168" s="585"/>
      <c r="UFW168" s="585"/>
      <c r="UFX168" s="585"/>
      <c r="UFY168" s="585"/>
      <c r="UFZ168" s="585"/>
      <c r="UGA168" s="585"/>
      <c r="UGB168" s="585"/>
      <c r="UGC168" s="585"/>
      <c r="UGD168" s="585"/>
      <c r="UGE168" s="585"/>
      <c r="UGF168" s="585"/>
      <c r="UGG168" s="585"/>
      <c r="UGH168" s="585"/>
      <c r="UGI168" s="585"/>
      <c r="UGJ168" s="585"/>
      <c r="UGK168" s="585"/>
      <c r="UGL168" s="585"/>
      <c r="UGM168" s="585"/>
      <c r="UGN168" s="585"/>
      <c r="UGO168" s="585"/>
      <c r="UGP168" s="585"/>
      <c r="UGQ168" s="585"/>
      <c r="UGR168" s="585"/>
      <c r="UGS168" s="585"/>
      <c r="UGT168" s="585"/>
      <c r="UGU168" s="585"/>
      <c r="UGV168" s="585"/>
      <c r="UGW168" s="585"/>
      <c r="UGX168" s="585"/>
      <c r="UGY168" s="585"/>
      <c r="UGZ168" s="585"/>
      <c r="UHA168" s="585"/>
      <c r="UHB168" s="585"/>
      <c r="UHC168" s="585"/>
      <c r="UHD168" s="585"/>
      <c r="UHE168" s="585"/>
      <c r="UHF168" s="585"/>
      <c r="UHG168" s="585"/>
      <c r="UHH168" s="585"/>
      <c r="UHI168" s="585"/>
      <c r="UHJ168" s="585"/>
      <c r="UHK168" s="585"/>
      <c r="UHL168" s="585"/>
      <c r="UHM168" s="585"/>
      <c r="UHN168" s="585"/>
      <c r="UHO168" s="585"/>
      <c r="UHP168" s="585"/>
      <c r="UHQ168" s="585"/>
      <c r="UHR168" s="585"/>
      <c r="UHS168" s="585"/>
      <c r="UHT168" s="585"/>
      <c r="UHU168" s="585"/>
      <c r="UHV168" s="585"/>
      <c r="UHW168" s="585"/>
      <c r="UHX168" s="585"/>
      <c r="UHY168" s="585"/>
      <c r="UHZ168" s="585"/>
      <c r="UIA168" s="585"/>
      <c r="UIB168" s="585"/>
      <c r="UIC168" s="585"/>
      <c r="UID168" s="585"/>
      <c r="UIE168" s="585"/>
      <c r="UIF168" s="585"/>
      <c r="UIG168" s="585"/>
      <c r="UIH168" s="585"/>
      <c r="UII168" s="585"/>
      <c r="UIJ168" s="585"/>
      <c r="UIK168" s="585"/>
      <c r="UIL168" s="585"/>
      <c r="UIM168" s="585"/>
      <c r="UIN168" s="585"/>
      <c r="UIO168" s="585"/>
      <c r="UIP168" s="585"/>
      <c r="UIQ168" s="585"/>
      <c r="UIR168" s="585"/>
      <c r="UIS168" s="585"/>
      <c r="UIT168" s="585"/>
      <c r="UIU168" s="585"/>
      <c r="UIV168" s="585"/>
      <c r="UIW168" s="585"/>
      <c r="UIX168" s="585"/>
      <c r="UIY168" s="585"/>
      <c r="UIZ168" s="585"/>
      <c r="UJA168" s="585"/>
      <c r="UJB168" s="585"/>
      <c r="UJC168" s="585"/>
      <c r="UJD168" s="585"/>
      <c r="UJE168" s="585"/>
      <c r="UJF168" s="585"/>
      <c r="UJG168" s="585"/>
      <c r="UJH168" s="585"/>
      <c r="UJI168" s="585"/>
      <c r="UJJ168" s="585"/>
      <c r="UJK168" s="585"/>
      <c r="UJL168" s="585"/>
      <c r="UJM168" s="585"/>
      <c r="UJN168" s="585"/>
      <c r="UJO168" s="585"/>
      <c r="UJP168" s="585"/>
      <c r="UJQ168" s="585"/>
      <c r="UJR168" s="585"/>
      <c r="UJS168" s="585"/>
      <c r="UJT168" s="585"/>
      <c r="UJU168" s="585"/>
      <c r="UJV168" s="585"/>
      <c r="UJW168" s="585"/>
      <c r="UJX168" s="585"/>
      <c r="UJY168" s="585"/>
      <c r="UJZ168" s="585"/>
      <c r="UKA168" s="585"/>
      <c r="UKB168" s="585"/>
      <c r="UKC168" s="585"/>
      <c r="UKD168" s="585"/>
      <c r="UKE168" s="585"/>
      <c r="UKF168" s="585"/>
      <c r="UKG168" s="585"/>
      <c r="UKH168" s="585"/>
      <c r="UKI168" s="585"/>
      <c r="UKJ168" s="585"/>
      <c r="UKK168" s="585"/>
      <c r="UKL168" s="585"/>
      <c r="UKM168" s="585"/>
      <c r="UKN168" s="585"/>
      <c r="UKO168" s="585"/>
      <c r="UKP168" s="585"/>
      <c r="UKQ168" s="585"/>
      <c r="UKR168" s="585"/>
      <c r="UKS168" s="585"/>
      <c r="UKT168" s="585"/>
      <c r="UKU168" s="585"/>
      <c r="UKV168" s="585"/>
      <c r="UKW168" s="585"/>
      <c r="UKX168" s="585"/>
      <c r="UKY168" s="585"/>
      <c r="UKZ168" s="585"/>
      <c r="ULA168" s="585"/>
      <c r="ULB168" s="585"/>
      <c r="ULC168" s="585"/>
      <c r="ULD168" s="585"/>
      <c r="ULE168" s="585"/>
      <c r="ULF168" s="585"/>
      <c r="ULG168" s="585"/>
      <c r="ULH168" s="585"/>
      <c r="ULI168" s="585"/>
      <c r="ULJ168" s="585"/>
      <c r="ULK168" s="585"/>
      <c r="ULL168" s="585"/>
      <c r="ULM168" s="585"/>
      <c r="ULN168" s="585"/>
      <c r="ULO168" s="585"/>
      <c r="ULP168" s="585"/>
      <c r="ULQ168" s="585"/>
      <c r="ULR168" s="585"/>
      <c r="ULS168" s="585"/>
      <c r="ULT168" s="585"/>
      <c r="ULU168" s="585"/>
      <c r="ULV168" s="585"/>
      <c r="ULW168" s="585"/>
      <c r="ULX168" s="585"/>
      <c r="ULY168" s="585"/>
      <c r="ULZ168" s="585"/>
      <c r="UMA168" s="585"/>
      <c r="UMB168" s="585"/>
      <c r="UMC168" s="585"/>
      <c r="UMD168" s="585"/>
      <c r="UME168" s="585"/>
      <c r="UMF168" s="585"/>
      <c r="UMG168" s="585"/>
      <c r="UMH168" s="585"/>
      <c r="UMI168" s="585"/>
      <c r="UMJ168" s="585"/>
      <c r="UMK168" s="585"/>
      <c r="UML168" s="585"/>
      <c r="UMM168" s="585"/>
      <c r="UMN168" s="585"/>
      <c r="UMO168" s="585"/>
      <c r="UMP168" s="585"/>
      <c r="UMQ168" s="585"/>
      <c r="UMR168" s="585"/>
      <c r="UMS168" s="585"/>
      <c r="UMT168" s="585"/>
      <c r="UMU168" s="585"/>
      <c r="UMV168" s="585"/>
      <c r="UMW168" s="585"/>
      <c r="UMX168" s="585"/>
      <c r="UMY168" s="585"/>
      <c r="UMZ168" s="585"/>
      <c r="UNA168" s="585"/>
      <c r="UNB168" s="585"/>
      <c r="UNC168" s="585"/>
      <c r="UND168" s="585"/>
      <c r="UNE168" s="585"/>
      <c r="UNF168" s="585"/>
      <c r="UNG168" s="585"/>
      <c r="UNH168" s="585"/>
      <c r="UNI168" s="585"/>
      <c r="UNJ168" s="585"/>
      <c r="UNK168" s="585"/>
      <c r="UNL168" s="585"/>
      <c r="UNM168" s="585"/>
      <c r="UNN168" s="585"/>
      <c r="UNO168" s="585"/>
      <c r="UNP168" s="585"/>
      <c r="UNQ168" s="585"/>
      <c r="UNR168" s="585"/>
      <c r="UNS168" s="585"/>
      <c r="UNT168" s="585"/>
      <c r="UNU168" s="585"/>
      <c r="UNV168" s="585"/>
      <c r="UNW168" s="585"/>
      <c r="UNX168" s="585"/>
      <c r="UNY168" s="585"/>
      <c r="UNZ168" s="585"/>
      <c r="UOA168" s="585"/>
      <c r="UOB168" s="585"/>
      <c r="UOC168" s="585"/>
      <c r="UOD168" s="585"/>
      <c r="UOE168" s="585"/>
      <c r="UOF168" s="585"/>
      <c r="UOG168" s="585"/>
      <c r="UOH168" s="585"/>
      <c r="UOI168" s="585"/>
      <c r="UOJ168" s="585"/>
      <c r="UOK168" s="585"/>
      <c r="UOL168" s="585"/>
      <c r="UOM168" s="585"/>
      <c r="UON168" s="585"/>
      <c r="UOO168" s="585"/>
      <c r="UOP168" s="585"/>
      <c r="UOQ168" s="585"/>
      <c r="UOR168" s="585"/>
      <c r="UOS168" s="585"/>
      <c r="UOT168" s="585"/>
      <c r="UOU168" s="585"/>
      <c r="UOV168" s="585"/>
      <c r="UOW168" s="585"/>
      <c r="UOX168" s="585"/>
      <c r="UOY168" s="585"/>
      <c r="UOZ168" s="585"/>
      <c r="UPA168" s="585"/>
      <c r="UPB168" s="585"/>
      <c r="UPC168" s="585"/>
      <c r="UPD168" s="585"/>
      <c r="UPE168" s="585"/>
      <c r="UPF168" s="585"/>
      <c r="UPG168" s="585"/>
      <c r="UPH168" s="585"/>
      <c r="UPI168" s="585"/>
      <c r="UPJ168" s="585"/>
      <c r="UPK168" s="585"/>
      <c r="UPL168" s="585"/>
      <c r="UPM168" s="585"/>
      <c r="UPN168" s="585"/>
      <c r="UPO168" s="585"/>
      <c r="UPP168" s="585"/>
      <c r="UPQ168" s="585"/>
      <c r="UPR168" s="585"/>
      <c r="UPS168" s="585"/>
      <c r="UPT168" s="585"/>
      <c r="UPU168" s="585"/>
      <c r="UPV168" s="585"/>
      <c r="UPW168" s="585"/>
      <c r="UPX168" s="585"/>
      <c r="UPY168" s="585"/>
      <c r="UPZ168" s="585"/>
      <c r="UQA168" s="585"/>
      <c r="UQB168" s="585"/>
      <c r="UQC168" s="585"/>
      <c r="UQD168" s="585"/>
      <c r="UQE168" s="585"/>
      <c r="UQF168" s="585"/>
      <c r="UQG168" s="585"/>
      <c r="UQH168" s="585"/>
      <c r="UQI168" s="585"/>
      <c r="UQJ168" s="585"/>
      <c r="UQK168" s="585"/>
      <c r="UQL168" s="585"/>
      <c r="UQM168" s="585"/>
      <c r="UQN168" s="585"/>
      <c r="UQO168" s="585"/>
      <c r="UQP168" s="585"/>
      <c r="UQQ168" s="585"/>
      <c r="UQR168" s="585"/>
      <c r="UQS168" s="585"/>
      <c r="UQT168" s="585"/>
      <c r="UQU168" s="585"/>
      <c r="UQV168" s="585"/>
      <c r="UQW168" s="585"/>
      <c r="UQX168" s="585"/>
      <c r="UQY168" s="585"/>
      <c r="UQZ168" s="585"/>
      <c r="URA168" s="585"/>
      <c r="URB168" s="585"/>
      <c r="URC168" s="585"/>
      <c r="URD168" s="585"/>
      <c r="URE168" s="585"/>
      <c r="URF168" s="585"/>
      <c r="URG168" s="585"/>
      <c r="URH168" s="585"/>
      <c r="URI168" s="585"/>
      <c r="URJ168" s="585"/>
      <c r="URK168" s="585"/>
      <c r="URL168" s="585"/>
      <c r="URM168" s="585"/>
      <c r="URN168" s="585"/>
      <c r="URO168" s="585"/>
      <c r="URP168" s="585"/>
      <c r="URQ168" s="585"/>
      <c r="URR168" s="585"/>
      <c r="URS168" s="585"/>
      <c r="URT168" s="585"/>
      <c r="URU168" s="585"/>
      <c r="URV168" s="585"/>
      <c r="URW168" s="585"/>
      <c r="URX168" s="585"/>
      <c r="URY168" s="585"/>
      <c r="URZ168" s="585"/>
      <c r="USA168" s="585"/>
      <c r="USB168" s="585"/>
      <c r="USC168" s="585"/>
      <c r="USD168" s="585"/>
      <c r="USE168" s="585"/>
      <c r="USF168" s="585"/>
      <c r="USG168" s="585"/>
      <c r="USH168" s="585"/>
      <c r="USI168" s="585"/>
      <c r="USJ168" s="585"/>
      <c r="USK168" s="585"/>
      <c r="USL168" s="585"/>
      <c r="USM168" s="585"/>
      <c r="USN168" s="585"/>
      <c r="USO168" s="585"/>
      <c r="USP168" s="585"/>
      <c r="USQ168" s="585"/>
      <c r="USR168" s="585"/>
      <c r="USS168" s="585"/>
      <c r="UST168" s="585"/>
      <c r="USU168" s="585"/>
      <c r="USV168" s="585"/>
      <c r="USW168" s="585"/>
      <c r="USX168" s="585"/>
      <c r="USY168" s="585"/>
      <c r="USZ168" s="585"/>
      <c r="UTA168" s="585"/>
      <c r="UTB168" s="585"/>
      <c r="UTC168" s="585"/>
      <c r="UTD168" s="585"/>
      <c r="UTE168" s="585"/>
      <c r="UTF168" s="585"/>
      <c r="UTG168" s="585"/>
      <c r="UTH168" s="585"/>
      <c r="UTI168" s="585"/>
      <c r="UTJ168" s="585"/>
      <c r="UTK168" s="585"/>
      <c r="UTL168" s="585"/>
      <c r="UTM168" s="585"/>
      <c r="UTN168" s="585"/>
      <c r="UTO168" s="585"/>
      <c r="UTP168" s="585"/>
      <c r="UTQ168" s="585"/>
      <c r="UTR168" s="585"/>
      <c r="UTS168" s="585"/>
      <c r="UTT168" s="585"/>
      <c r="UTU168" s="585"/>
      <c r="UTV168" s="585"/>
      <c r="UTW168" s="585"/>
      <c r="UTX168" s="585"/>
      <c r="UTY168" s="585"/>
      <c r="UTZ168" s="585"/>
      <c r="UUA168" s="585"/>
      <c r="UUB168" s="585"/>
      <c r="UUC168" s="585"/>
      <c r="UUD168" s="585"/>
      <c r="UUE168" s="585"/>
      <c r="UUF168" s="585"/>
      <c r="UUG168" s="585"/>
      <c r="UUH168" s="585"/>
      <c r="UUI168" s="585"/>
      <c r="UUJ168" s="585"/>
      <c r="UUK168" s="585"/>
      <c r="UUL168" s="585"/>
      <c r="UUM168" s="585"/>
      <c r="UUN168" s="585"/>
      <c r="UUO168" s="585"/>
      <c r="UUP168" s="585"/>
      <c r="UUQ168" s="585"/>
      <c r="UUR168" s="585"/>
      <c r="UUS168" s="585"/>
      <c r="UUT168" s="585"/>
      <c r="UUU168" s="585"/>
      <c r="UUV168" s="585"/>
      <c r="UUW168" s="585"/>
      <c r="UUX168" s="585"/>
      <c r="UUY168" s="585"/>
      <c r="UUZ168" s="585"/>
      <c r="UVA168" s="585"/>
      <c r="UVB168" s="585"/>
      <c r="UVC168" s="585"/>
      <c r="UVD168" s="585"/>
      <c r="UVE168" s="585"/>
      <c r="UVF168" s="585"/>
      <c r="UVG168" s="585"/>
      <c r="UVH168" s="585"/>
      <c r="UVI168" s="585"/>
      <c r="UVJ168" s="585"/>
      <c r="UVK168" s="585"/>
      <c r="UVL168" s="585"/>
      <c r="UVM168" s="585"/>
      <c r="UVN168" s="585"/>
      <c r="UVO168" s="585"/>
      <c r="UVP168" s="585"/>
      <c r="UVQ168" s="585"/>
      <c r="UVR168" s="585"/>
      <c r="UVS168" s="585"/>
      <c r="UVT168" s="585"/>
      <c r="UVU168" s="585"/>
      <c r="UVV168" s="585"/>
      <c r="UVW168" s="585"/>
      <c r="UVX168" s="585"/>
      <c r="UVY168" s="585"/>
      <c r="UVZ168" s="585"/>
      <c r="UWA168" s="585"/>
      <c r="UWB168" s="585"/>
      <c r="UWC168" s="585"/>
      <c r="UWD168" s="585"/>
      <c r="UWE168" s="585"/>
      <c r="UWF168" s="585"/>
      <c r="UWG168" s="585"/>
      <c r="UWH168" s="585"/>
      <c r="UWI168" s="585"/>
      <c r="UWJ168" s="585"/>
      <c r="UWK168" s="585"/>
      <c r="UWL168" s="585"/>
      <c r="UWM168" s="585"/>
      <c r="UWN168" s="585"/>
      <c r="UWO168" s="585"/>
      <c r="UWP168" s="585"/>
      <c r="UWQ168" s="585"/>
      <c r="UWR168" s="585"/>
      <c r="UWS168" s="585"/>
      <c r="UWT168" s="585"/>
      <c r="UWU168" s="585"/>
      <c r="UWV168" s="585"/>
      <c r="UWW168" s="585"/>
      <c r="UWX168" s="585"/>
      <c r="UWY168" s="585"/>
      <c r="UWZ168" s="585"/>
      <c r="UXA168" s="585"/>
      <c r="UXB168" s="585"/>
      <c r="UXC168" s="585"/>
      <c r="UXD168" s="585"/>
      <c r="UXE168" s="585"/>
      <c r="UXF168" s="585"/>
      <c r="UXG168" s="585"/>
      <c r="UXH168" s="585"/>
      <c r="UXI168" s="585"/>
      <c r="UXJ168" s="585"/>
      <c r="UXK168" s="585"/>
      <c r="UXL168" s="585"/>
      <c r="UXM168" s="585"/>
      <c r="UXN168" s="585"/>
      <c r="UXO168" s="585"/>
      <c r="UXP168" s="585"/>
      <c r="UXQ168" s="585"/>
      <c r="UXR168" s="585"/>
      <c r="UXS168" s="585"/>
      <c r="UXT168" s="585"/>
      <c r="UXU168" s="585"/>
      <c r="UXV168" s="585"/>
      <c r="UXW168" s="585"/>
      <c r="UXX168" s="585"/>
      <c r="UXY168" s="585"/>
      <c r="UXZ168" s="585"/>
      <c r="UYA168" s="585"/>
      <c r="UYB168" s="585"/>
      <c r="UYC168" s="585"/>
      <c r="UYD168" s="585"/>
      <c r="UYE168" s="585"/>
      <c r="UYF168" s="585"/>
      <c r="UYG168" s="585"/>
      <c r="UYH168" s="585"/>
      <c r="UYI168" s="585"/>
      <c r="UYJ168" s="585"/>
      <c r="UYK168" s="585"/>
      <c r="UYL168" s="585"/>
      <c r="UYM168" s="585"/>
      <c r="UYN168" s="585"/>
      <c r="UYO168" s="585"/>
      <c r="UYP168" s="585"/>
      <c r="UYQ168" s="585"/>
      <c r="UYR168" s="585"/>
      <c r="UYS168" s="585"/>
      <c r="UYT168" s="585"/>
      <c r="UYU168" s="585"/>
      <c r="UYV168" s="585"/>
      <c r="UYW168" s="585"/>
      <c r="UYX168" s="585"/>
      <c r="UYY168" s="585"/>
      <c r="UYZ168" s="585"/>
      <c r="UZA168" s="585"/>
      <c r="UZB168" s="585"/>
      <c r="UZC168" s="585"/>
      <c r="UZD168" s="585"/>
      <c r="UZE168" s="585"/>
      <c r="UZF168" s="585"/>
      <c r="UZG168" s="585"/>
      <c r="UZH168" s="585"/>
      <c r="UZI168" s="585"/>
      <c r="UZJ168" s="585"/>
      <c r="UZK168" s="585"/>
      <c r="UZL168" s="585"/>
      <c r="UZM168" s="585"/>
      <c r="UZN168" s="585"/>
      <c r="UZO168" s="585"/>
      <c r="UZP168" s="585"/>
      <c r="UZQ168" s="585"/>
      <c r="UZR168" s="585"/>
      <c r="UZS168" s="585"/>
      <c r="UZT168" s="585"/>
      <c r="UZU168" s="585"/>
      <c r="UZV168" s="585"/>
      <c r="UZW168" s="585"/>
      <c r="UZX168" s="585"/>
      <c r="UZY168" s="585"/>
      <c r="UZZ168" s="585"/>
      <c r="VAA168" s="585"/>
      <c r="VAB168" s="585"/>
      <c r="VAC168" s="585"/>
      <c r="VAD168" s="585"/>
      <c r="VAE168" s="585"/>
      <c r="VAF168" s="585"/>
      <c r="VAG168" s="585"/>
      <c r="VAH168" s="585"/>
      <c r="VAI168" s="585"/>
      <c r="VAJ168" s="585"/>
      <c r="VAK168" s="585"/>
      <c r="VAL168" s="585"/>
      <c r="VAM168" s="585"/>
      <c r="VAN168" s="585"/>
      <c r="VAO168" s="585"/>
      <c r="VAP168" s="585"/>
      <c r="VAQ168" s="585"/>
      <c r="VAR168" s="585"/>
      <c r="VAS168" s="585"/>
      <c r="VAT168" s="585"/>
      <c r="VAU168" s="585"/>
      <c r="VAV168" s="585"/>
      <c r="VAW168" s="585"/>
      <c r="VAX168" s="585"/>
      <c r="VAY168" s="585"/>
      <c r="VAZ168" s="585"/>
      <c r="VBA168" s="585"/>
      <c r="VBB168" s="585"/>
      <c r="VBC168" s="585"/>
      <c r="VBD168" s="585"/>
      <c r="VBE168" s="585"/>
      <c r="VBF168" s="585"/>
      <c r="VBG168" s="585"/>
      <c r="VBH168" s="585"/>
      <c r="VBI168" s="585"/>
      <c r="VBJ168" s="585"/>
      <c r="VBK168" s="585"/>
      <c r="VBL168" s="585"/>
      <c r="VBM168" s="585"/>
      <c r="VBN168" s="585"/>
      <c r="VBO168" s="585"/>
      <c r="VBP168" s="585"/>
      <c r="VBQ168" s="585"/>
      <c r="VBR168" s="585"/>
      <c r="VBS168" s="585"/>
      <c r="VBT168" s="585"/>
      <c r="VBU168" s="585"/>
      <c r="VBV168" s="585"/>
      <c r="VBW168" s="585"/>
      <c r="VBX168" s="585"/>
      <c r="VBY168" s="585"/>
      <c r="VBZ168" s="585"/>
      <c r="VCA168" s="585"/>
      <c r="VCB168" s="585"/>
      <c r="VCC168" s="585"/>
      <c r="VCD168" s="585"/>
      <c r="VCE168" s="585"/>
      <c r="VCF168" s="585"/>
      <c r="VCG168" s="585"/>
      <c r="VCH168" s="585"/>
      <c r="VCI168" s="585"/>
      <c r="VCJ168" s="585"/>
      <c r="VCK168" s="585"/>
      <c r="VCL168" s="585"/>
      <c r="VCM168" s="585"/>
      <c r="VCN168" s="585"/>
      <c r="VCO168" s="585"/>
      <c r="VCP168" s="585"/>
      <c r="VCQ168" s="585"/>
      <c r="VCR168" s="585"/>
      <c r="VCS168" s="585"/>
      <c r="VCT168" s="585"/>
      <c r="VCU168" s="585"/>
      <c r="VCV168" s="585"/>
      <c r="VCW168" s="585"/>
      <c r="VCX168" s="585"/>
      <c r="VCY168" s="585"/>
      <c r="VCZ168" s="585"/>
      <c r="VDA168" s="585"/>
      <c r="VDB168" s="585"/>
      <c r="VDC168" s="585"/>
      <c r="VDD168" s="585"/>
      <c r="VDE168" s="585"/>
      <c r="VDF168" s="585"/>
      <c r="VDG168" s="585"/>
      <c r="VDH168" s="585"/>
      <c r="VDI168" s="585"/>
      <c r="VDJ168" s="585"/>
      <c r="VDK168" s="585"/>
      <c r="VDL168" s="585"/>
      <c r="VDM168" s="585"/>
      <c r="VDN168" s="585"/>
      <c r="VDO168" s="585"/>
      <c r="VDP168" s="585"/>
      <c r="VDQ168" s="585"/>
      <c r="VDR168" s="585"/>
      <c r="VDS168" s="585"/>
      <c r="VDT168" s="585"/>
      <c r="VDU168" s="585"/>
      <c r="VDV168" s="585"/>
      <c r="VDW168" s="585"/>
      <c r="VDX168" s="585"/>
      <c r="VDY168" s="585"/>
      <c r="VDZ168" s="585"/>
      <c r="VEA168" s="585"/>
      <c r="VEB168" s="585"/>
      <c r="VEC168" s="585"/>
      <c r="VED168" s="585"/>
      <c r="VEE168" s="585"/>
      <c r="VEF168" s="585"/>
      <c r="VEG168" s="585"/>
      <c r="VEH168" s="585"/>
      <c r="VEI168" s="585"/>
      <c r="VEJ168" s="585"/>
      <c r="VEK168" s="585"/>
      <c r="VEL168" s="585"/>
      <c r="VEM168" s="585"/>
      <c r="VEN168" s="585"/>
      <c r="VEO168" s="585"/>
      <c r="VEP168" s="585"/>
      <c r="VEQ168" s="585"/>
      <c r="VER168" s="585"/>
      <c r="VES168" s="585"/>
      <c r="VET168" s="585"/>
      <c r="VEU168" s="585"/>
      <c r="VEV168" s="585"/>
      <c r="VEW168" s="585"/>
      <c r="VEX168" s="585"/>
      <c r="VEY168" s="585"/>
      <c r="VEZ168" s="585"/>
      <c r="VFA168" s="585"/>
      <c r="VFB168" s="585"/>
      <c r="VFC168" s="585"/>
      <c r="VFD168" s="585"/>
      <c r="VFE168" s="585"/>
      <c r="VFF168" s="585"/>
      <c r="VFG168" s="585"/>
      <c r="VFH168" s="585"/>
      <c r="VFI168" s="585"/>
      <c r="VFJ168" s="585"/>
      <c r="VFK168" s="585"/>
      <c r="VFL168" s="585"/>
      <c r="VFM168" s="585"/>
      <c r="VFN168" s="585"/>
      <c r="VFO168" s="585"/>
      <c r="VFP168" s="585"/>
      <c r="VFQ168" s="585"/>
      <c r="VFR168" s="585"/>
      <c r="VFS168" s="585"/>
      <c r="VFT168" s="585"/>
      <c r="VFU168" s="585"/>
      <c r="VFV168" s="585"/>
      <c r="VFW168" s="585"/>
      <c r="VFX168" s="585"/>
      <c r="VFY168" s="585"/>
      <c r="VFZ168" s="585"/>
      <c r="VGA168" s="585"/>
      <c r="VGB168" s="585"/>
      <c r="VGC168" s="585"/>
      <c r="VGD168" s="585"/>
      <c r="VGE168" s="585"/>
      <c r="VGF168" s="585"/>
      <c r="VGG168" s="585"/>
      <c r="VGH168" s="585"/>
      <c r="VGI168" s="585"/>
      <c r="VGJ168" s="585"/>
      <c r="VGK168" s="585"/>
      <c r="VGL168" s="585"/>
      <c r="VGM168" s="585"/>
      <c r="VGN168" s="585"/>
      <c r="VGO168" s="585"/>
      <c r="VGP168" s="585"/>
      <c r="VGQ168" s="585"/>
      <c r="VGR168" s="585"/>
      <c r="VGS168" s="585"/>
      <c r="VGT168" s="585"/>
      <c r="VGU168" s="585"/>
      <c r="VGV168" s="585"/>
      <c r="VGW168" s="585"/>
      <c r="VGX168" s="585"/>
      <c r="VGY168" s="585"/>
      <c r="VGZ168" s="585"/>
      <c r="VHA168" s="585"/>
      <c r="VHB168" s="585"/>
      <c r="VHC168" s="585"/>
      <c r="VHD168" s="585"/>
      <c r="VHE168" s="585"/>
      <c r="VHF168" s="585"/>
      <c r="VHG168" s="585"/>
      <c r="VHH168" s="585"/>
      <c r="VHI168" s="585"/>
      <c r="VHJ168" s="585"/>
      <c r="VHK168" s="585"/>
      <c r="VHL168" s="585"/>
      <c r="VHM168" s="585"/>
      <c r="VHN168" s="585"/>
      <c r="VHO168" s="585"/>
      <c r="VHP168" s="585"/>
      <c r="VHQ168" s="585"/>
      <c r="VHR168" s="585"/>
      <c r="VHS168" s="585"/>
      <c r="VHT168" s="585"/>
      <c r="VHU168" s="585"/>
      <c r="VHV168" s="585"/>
      <c r="VHW168" s="585"/>
      <c r="VHX168" s="585"/>
      <c r="VHY168" s="585"/>
      <c r="VHZ168" s="585"/>
      <c r="VIA168" s="585"/>
      <c r="VIB168" s="585"/>
      <c r="VIC168" s="585"/>
      <c r="VID168" s="585"/>
      <c r="VIE168" s="585"/>
      <c r="VIF168" s="585"/>
      <c r="VIG168" s="585"/>
      <c r="VIH168" s="585"/>
      <c r="VII168" s="585"/>
      <c r="VIJ168" s="585"/>
      <c r="VIK168" s="585"/>
      <c r="VIL168" s="585"/>
      <c r="VIM168" s="585"/>
      <c r="VIN168" s="585"/>
      <c r="VIO168" s="585"/>
      <c r="VIP168" s="585"/>
      <c r="VIQ168" s="585"/>
      <c r="VIR168" s="585"/>
      <c r="VIS168" s="585"/>
      <c r="VIT168" s="585"/>
      <c r="VIU168" s="585"/>
      <c r="VIV168" s="585"/>
      <c r="VIW168" s="585"/>
      <c r="VIX168" s="585"/>
      <c r="VIY168" s="585"/>
      <c r="VIZ168" s="585"/>
      <c r="VJA168" s="585"/>
      <c r="VJB168" s="585"/>
      <c r="VJC168" s="585"/>
      <c r="VJD168" s="585"/>
      <c r="VJE168" s="585"/>
      <c r="VJF168" s="585"/>
      <c r="VJG168" s="585"/>
      <c r="VJH168" s="585"/>
      <c r="VJI168" s="585"/>
      <c r="VJJ168" s="585"/>
      <c r="VJK168" s="585"/>
      <c r="VJL168" s="585"/>
      <c r="VJM168" s="585"/>
      <c r="VJN168" s="585"/>
      <c r="VJO168" s="585"/>
      <c r="VJP168" s="585"/>
      <c r="VJQ168" s="585"/>
      <c r="VJR168" s="585"/>
      <c r="VJS168" s="585"/>
      <c r="VJT168" s="585"/>
      <c r="VJU168" s="585"/>
      <c r="VJV168" s="585"/>
      <c r="VJW168" s="585"/>
      <c r="VJX168" s="585"/>
      <c r="VJY168" s="585"/>
      <c r="VJZ168" s="585"/>
      <c r="VKA168" s="585"/>
      <c r="VKB168" s="585"/>
      <c r="VKC168" s="585"/>
      <c r="VKD168" s="585"/>
      <c r="VKE168" s="585"/>
      <c r="VKF168" s="585"/>
      <c r="VKG168" s="585"/>
      <c r="VKH168" s="585"/>
      <c r="VKI168" s="585"/>
      <c r="VKJ168" s="585"/>
      <c r="VKK168" s="585"/>
      <c r="VKL168" s="585"/>
      <c r="VKM168" s="585"/>
      <c r="VKN168" s="585"/>
      <c r="VKO168" s="585"/>
      <c r="VKP168" s="585"/>
      <c r="VKQ168" s="585"/>
      <c r="VKR168" s="585"/>
      <c r="VKS168" s="585"/>
      <c r="VKT168" s="585"/>
      <c r="VKU168" s="585"/>
      <c r="VKV168" s="585"/>
      <c r="VKW168" s="585"/>
      <c r="VKX168" s="585"/>
      <c r="VKY168" s="585"/>
      <c r="VKZ168" s="585"/>
      <c r="VLA168" s="585"/>
      <c r="VLB168" s="585"/>
      <c r="VLC168" s="585"/>
      <c r="VLD168" s="585"/>
      <c r="VLE168" s="585"/>
      <c r="VLF168" s="585"/>
      <c r="VLG168" s="585"/>
      <c r="VLH168" s="585"/>
      <c r="VLI168" s="585"/>
      <c r="VLJ168" s="585"/>
      <c r="VLK168" s="585"/>
      <c r="VLL168" s="585"/>
      <c r="VLM168" s="585"/>
      <c r="VLN168" s="585"/>
      <c r="VLO168" s="585"/>
      <c r="VLP168" s="585"/>
      <c r="VLQ168" s="585"/>
      <c r="VLR168" s="585"/>
      <c r="VLS168" s="585"/>
      <c r="VLT168" s="585"/>
      <c r="VLU168" s="585"/>
      <c r="VLV168" s="585"/>
      <c r="VLW168" s="585"/>
      <c r="VLX168" s="585"/>
      <c r="VLY168" s="585"/>
      <c r="VLZ168" s="585"/>
      <c r="VMA168" s="585"/>
      <c r="VMB168" s="585"/>
      <c r="VMC168" s="585"/>
      <c r="VMD168" s="585"/>
      <c r="VME168" s="585"/>
      <c r="VMF168" s="585"/>
      <c r="VMG168" s="585"/>
      <c r="VMH168" s="585"/>
      <c r="VMI168" s="585"/>
      <c r="VMJ168" s="585"/>
      <c r="VMK168" s="585"/>
      <c r="VML168" s="585"/>
      <c r="VMM168" s="585"/>
      <c r="VMN168" s="585"/>
      <c r="VMO168" s="585"/>
      <c r="VMP168" s="585"/>
      <c r="VMQ168" s="585"/>
      <c r="VMR168" s="585"/>
      <c r="VMS168" s="585"/>
      <c r="VMT168" s="585"/>
      <c r="VMU168" s="585"/>
      <c r="VMV168" s="585"/>
      <c r="VMW168" s="585"/>
      <c r="VMX168" s="585"/>
      <c r="VMY168" s="585"/>
      <c r="VMZ168" s="585"/>
      <c r="VNA168" s="585"/>
      <c r="VNB168" s="585"/>
      <c r="VNC168" s="585"/>
      <c r="VND168" s="585"/>
      <c r="VNE168" s="585"/>
      <c r="VNF168" s="585"/>
      <c r="VNG168" s="585"/>
      <c r="VNH168" s="585"/>
      <c r="VNI168" s="585"/>
      <c r="VNJ168" s="585"/>
      <c r="VNK168" s="585"/>
      <c r="VNL168" s="585"/>
      <c r="VNM168" s="585"/>
      <c r="VNN168" s="585"/>
      <c r="VNO168" s="585"/>
      <c r="VNP168" s="585"/>
      <c r="VNQ168" s="585"/>
      <c r="VNR168" s="585"/>
      <c r="VNS168" s="585"/>
      <c r="VNT168" s="585"/>
      <c r="VNU168" s="585"/>
      <c r="VNV168" s="585"/>
      <c r="VNW168" s="585"/>
      <c r="VNX168" s="585"/>
      <c r="VNY168" s="585"/>
      <c r="VNZ168" s="585"/>
      <c r="VOA168" s="585"/>
      <c r="VOB168" s="585"/>
      <c r="VOC168" s="585"/>
      <c r="VOD168" s="585"/>
      <c r="VOE168" s="585"/>
      <c r="VOF168" s="585"/>
      <c r="VOG168" s="585"/>
      <c r="VOH168" s="585"/>
      <c r="VOI168" s="585"/>
      <c r="VOJ168" s="585"/>
      <c r="VOK168" s="585"/>
      <c r="VOL168" s="585"/>
      <c r="VOM168" s="585"/>
      <c r="VON168" s="585"/>
      <c r="VOO168" s="585"/>
      <c r="VOP168" s="585"/>
      <c r="VOQ168" s="585"/>
      <c r="VOR168" s="585"/>
      <c r="VOS168" s="585"/>
      <c r="VOT168" s="585"/>
      <c r="VOU168" s="585"/>
      <c r="VOV168" s="585"/>
      <c r="VOW168" s="585"/>
      <c r="VOX168" s="585"/>
      <c r="VOY168" s="585"/>
      <c r="VOZ168" s="585"/>
      <c r="VPA168" s="585"/>
      <c r="VPB168" s="585"/>
      <c r="VPC168" s="585"/>
      <c r="VPD168" s="585"/>
      <c r="VPE168" s="585"/>
      <c r="VPF168" s="585"/>
      <c r="VPG168" s="585"/>
      <c r="VPH168" s="585"/>
      <c r="VPI168" s="585"/>
      <c r="VPJ168" s="585"/>
      <c r="VPK168" s="585"/>
      <c r="VPL168" s="585"/>
      <c r="VPM168" s="585"/>
      <c r="VPN168" s="585"/>
      <c r="VPO168" s="585"/>
      <c r="VPP168" s="585"/>
      <c r="VPQ168" s="585"/>
      <c r="VPR168" s="585"/>
      <c r="VPS168" s="585"/>
      <c r="VPT168" s="585"/>
      <c r="VPU168" s="585"/>
      <c r="VPV168" s="585"/>
      <c r="VPW168" s="585"/>
      <c r="VPX168" s="585"/>
      <c r="VPY168" s="585"/>
      <c r="VPZ168" s="585"/>
      <c r="VQA168" s="585"/>
      <c r="VQB168" s="585"/>
      <c r="VQC168" s="585"/>
      <c r="VQD168" s="585"/>
      <c r="VQE168" s="585"/>
      <c r="VQF168" s="585"/>
      <c r="VQG168" s="585"/>
      <c r="VQH168" s="585"/>
      <c r="VQI168" s="585"/>
      <c r="VQJ168" s="585"/>
      <c r="VQK168" s="585"/>
      <c r="VQL168" s="585"/>
      <c r="VQM168" s="585"/>
      <c r="VQN168" s="585"/>
      <c r="VQO168" s="585"/>
      <c r="VQP168" s="585"/>
      <c r="VQQ168" s="585"/>
      <c r="VQR168" s="585"/>
      <c r="VQS168" s="585"/>
      <c r="VQT168" s="585"/>
      <c r="VQU168" s="585"/>
      <c r="VQV168" s="585"/>
      <c r="VQW168" s="585"/>
      <c r="VQX168" s="585"/>
      <c r="VQY168" s="585"/>
      <c r="VQZ168" s="585"/>
      <c r="VRA168" s="585"/>
      <c r="VRB168" s="585"/>
      <c r="VRC168" s="585"/>
      <c r="VRD168" s="585"/>
      <c r="VRE168" s="585"/>
      <c r="VRF168" s="585"/>
      <c r="VRG168" s="585"/>
      <c r="VRH168" s="585"/>
      <c r="VRI168" s="585"/>
      <c r="VRJ168" s="585"/>
      <c r="VRK168" s="585"/>
      <c r="VRL168" s="585"/>
      <c r="VRM168" s="585"/>
      <c r="VRN168" s="585"/>
      <c r="VRO168" s="585"/>
      <c r="VRP168" s="585"/>
      <c r="VRQ168" s="585"/>
      <c r="VRR168" s="585"/>
      <c r="VRS168" s="585"/>
      <c r="VRT168" s="585"/>
      <c r="VRU168" s="585"/>
      <c r="VRV168" s="585"/>
      <c r="VRW168" s="585"/>
      <c r="VRX168" s="585"/>
      <c r="VRY168" s="585"/>
      <c r="VRZ168" s="585"/>
      <c r="VSA168" s="585"/>
      <c r="VSB168" s="585"/>
      <c r="VSC168" s="585"/>
      <c r="VSD168" s="585"/>
      <c r="VSE168" s="585"/>
      <c r="VSF168" s="585"/>
      <c r="VSG168" s="585"/>
      <c r="VSH168" s="585"/>
      <c r="VSI168" s="585"/>
      <c r="VSJ168" s="585"/>
      <c r="VSK168" s="585"/>
      <c r="VSL168" s="585"/>
      <c r="VSM168" s="585"/>
      <c r="VSN168" s="585"/>
      <c r="VSO168" s="585"/>
      <c r="VSP168" s="585"/>
      <c r="VSQ168" s="585"/>
      <c r="VSR168" s="585"/>
      <c r="VSS168" s="585"/>
      <c r="VST168" s="585"/>
      <c r="VSU168" s="585"/>
      <c r="VSV168" s="585"/>
      <c r="VSW168" s="585"/>
      <c r="VSX168" s="585"/>
      <c r="VSY168" s="585"/>
      <c r="VSZ168" s="585"/>
      <c r="VTA168" s="585"/>
      <c r="VTB168" s="585"/>
      <c r="VTC168" s="585"/>
      <c r="VTD168" s="585"/>
      <c r="VTE168" s="585"/>
      <c r="VTF168" s="585"/>
      <c r="VTG168" s="585"/>
      <c r="VTH168" s="585"/>
      <c r="VTI168" s="585"/>
      <c r="VTJ168" s="585"/>
      <c r="VTK168" s="585"/>
      <c r="VTL168" s="585"/>
      <c r="VTM168" s="585"/>
      <c r="VTN168" s="585"/>
      <c r="VTO168" s="585"/>
      <c r="VTP168" s="585"/>
      <c r="VTQ168" s="585"/>
      <c r="VTR168" s="585"/>
      <c r="VTS168" s="585"/>
      <c r="VTT168" s="585"/>
      <c r="VTU168" s="585"/>
      <c r="VTV168" s="585"/>
      <c r="VTW168" s="585"/>
      <c r="VTX168" s="585"/>
      <c r="VTY168" s="585"/>
      <c r="VTZ168" s="585"/>
      <c r="VUA168" s="585"/>
      <c r="VUB168" s="585"/>
      <c r="VUC168" s="585"/>
      <c r="VUD168" s="585"/>
      <c r="VUE168" s="585"/>
      <c r="VUF168" s="585"/>
      <c r="VUG168" s="585"/>
      <c r="VUH168" s="585"/>
      <c r="VUI168" s="585"/>
      <c r="VUJ168" s="585"/>
      <c r="VUK168" s="585"/>
      <c r="VUL168" s="585"/>
      <c r="VUM168" s="585"/>
      <c r="VUN168" s="585"/>
      <c r="VUO168" s="585"/>
      <c r="VUP168" s="585"/>
      <c r="VUQ168" s="585"/>
      <c r="VUR168" s="585"/>
      <c r="VUS168" s="585"/>
      <c r="VUT168" s="585"/>
      <c r="VUU168" s="585"/>
      <c r="VUV168" s="585"/>
      <c r="VUW168" s="585"/>
      <c r="VUX168" s="585"/>
      <c r="VUY168" s="585"/>
      <c r="VUZ168" s="585"/>
      <c r="VVA168" s="585"/>
      <c r="VVB168" s="585"/>
      <c r="VVC168" s="585"/>
      <c r="VVD168" s="585"/>
      <c r="VVE168" s="585"/>
      <c r="VVF168" s="585"/>
      <c r="VVG168" s="585"/>
      <c r="VVH168" s="585"/>
      <c r="VVI168" s="585"/>
      <c r="VVJ168" s="585"/>
      <c r="VVK168" s="585"/>
      <c r="VVL168" s="585"/>
      <c r="VVM168" s="585"/>
      <c r="VVN168" s="585"/>
      <c r="VVO168" s="585"/>
      <c r="VVP168" s="585"/>
      <c r="VVQ168" s="585"/>
      <c r="VVR168" s="585"/>
      <c r="VVS168" s="585"/>
      <c r="VVT168" s="585"/>
      <c r="VVU168" s="585"/>
      <c r="VVV168" s="585"/>
      <c r="VVW168" s="585"/>
      <c r="VVX168" s="585"/>
      <c r="VVY168" s="585"/>
      <c r="VVZ168" s="585"/>
      <c r="VWA168" s="585"/>
      <c r="VWB168" s="585"/>
      <c r="VWC168" s="585"/>
      <c r="VWD168" s="585"/>
      <c r="VWE168" s="585"/>
      <c r="VWF168" s="585"/>
      <c r="VWG168" s="585"/>
      <c r="VWH168" s="585"/>
      <c r="VWI168" s="585"/>
      <c r="VWJ168" s="585"/>
      <c r="VWK168" s="585"/>
      <c r="VWL168" s="585"/>
      <c r="VWM168" s="585"/>
      <c r="VWN168" s="585"/>
      <c r="VWO168" s="585"/>
      <c r="VWP168" s="585"/>
      <c r="VWQ168" s="585"/>
      <c r="VWR168" s="585"/>
      <c r="VWS168" s="585"/>
      <c r="VWT168" s="585"/>
      <c r="VWU168" s="585"/>
      <c r="VWV168" s="585"/>
      <c r="VWW168" s="585"/>
      <c r="VWX168" s="585"/>
      <c r="VWY168" s="585"/>
      <c r="VWZ168" s="585"/>
      <c r="VXA168" s="585"/>
      <c r="VXB168" s="585"/>
      <c r="VXC168" s="585"/>
      <c r="VXD168" s="585"/>
      <c r="VXE168" s="585"/>
      <c r="VXF168" s="585"/>
      <c r="VXG168" s="585"/>
      <c r="VXH168" s="585"/>
      <c r="VXI168" s="585"/>
      <c r="VXJ168" s="585"/>
      <c r="VXK168" s="585"/>
      <c r="VXL168" s="585"/>
      <c r="VXM168" s="585"/>
      <c r="VXN168" s="585"/>
      <c r="VXO168" s="585"/>
      <c r="VXP168" s="585"/>
      <c r="VXQ168" s="585"/>
      <c r="VXR168" s="585"/>
      <c r="VXS168" s="585"/>
      <c r="VXT168" s="585"/>
      <c r="VXU168" s="585"/>
      <c r="VXV168" s="585"/>
      <c r="VXW168" s="585"/>
      <c r="VXX168" s="585"/>
      <c r="VXY168" s="585"/>
      <c r="VXZ168" s="585"/>
      <c r="VYA168" s="585"/>
      <c r="VYB168" s="585"/>
      <c r="VYC168" s="585"/>
      <c r="VYD168" s="585"/>
      <c r="VYE168" s="585"/>
      <c r="VYF168" s="585"/>
      <c r="VYG168" s="585"/>
      <c r="VYH168" s="585"/>
      <c r="VYI168" s="585"/>
      <c r="VYJ168" s="585"/>
      <c r="VYK168" s="585"/>
      <c r="VYL168" s="585"/>
      <c r="VYM168" s="585"/>
      <c r="VYN168" s="585"/>
      <c r="VYO168" s="585"/>
      <c r="VYP168" s="585"/>
      <c r="VYQ168" s="585"/>
      <c r="VYR168" s="585"/>
      <c r="VYS168" s="585"/>
      <c r="VYT168" s="585"/>
      <c r="VYU168" s="585"/>
      <c r="VYV168" s="585"/>
      <c r="VYW168" s="585"/>
      <c r="VYX168" s="585"/>
      <c r="VYY168" s="585"/>
      <c r="VYZ168" s="585"/>
      <c r="VZA168" s="585"/>
      <c r="VZB168" s="585"/>
      <c r="VZC168" s="585"/>
      <c r="VZD168" s="585"/>
      <c r="VZE168" s="585"/>
      <c r="VZF168" s="585"/>
      <c r="VZG168" s="585"/>
      <c r="VZH168" s="585"/>
      <c r="VZI168" s="585"/>
      <c r="VZJ168" s="585"/>
      <c r="VZK168" s="585"/>
      <c r="VZL168" s="585"/>
      <c r="VZM168" s="585"/>
      <c r="VZN168" s="585"/>
      <c r="VZO168" s="585"/>
      <c r="VZP168" s="585"/>
      <c r="VZQ168" s="585"/>
      <c r="VZR168" s="585"/>
      <c r="VZS168" s="585"/>
      <c r="VZT168" s="585"/>
      <c r="VZU168" s="585"/>
      <c r="VZV168" s="585"/>
      <c r="VZW168" s="585"/>
      <c r="VZX168" s="585"/>
      <c r="VZY168" s="585"/>
      <c r="VZZ168" s="585"/>
      <c r="WAA168" s="585"/>
      <c r="WAB168" s="585"/>
      <c r="WAC168" s="585"/>
      <c r="WAD168" s="585"/>
      <c r="WAE168" s="585"/>
      <c r="WAF168" s="585"/>
      <c r="WAG168" s="585"/>
      <c r="WAH168" s="585"/>
      <c r="WAI168" s="585"/>
      <c r="WAJ168" s="585"/>
      <c r="WAK168" s="585"/>
      <c r="WAL168" s="585"/>
      <c r="WAM168" s="585"/>
      <c r="WAN168" s="585"/>
      <c r="WAO168" s="585"/>
      <c r="WAP168" s="585"/>
      <c r="WAQ168" s="585"/>
      <c r="WAR168" s="585"/>
      <c r="WAS168" s="585"/>
      <c r="WAT168" s="585"/>
      <c r="WAU168" s="585"/>
      <c r="WAV168" s="585"/>
      <c r="WAW168" s="585"/>
      <c r="WAX168" s="585"/>
      <c r="WAY168" s="585"/>
      <c r="WAZ168" s="585"/>
      <c r="WBA168" s="585"/>
      <c r="WBB168" s="585"/>
      <c r="WBC168" s="585"/>
      <c r="WBD168" s="585"/>
      <c r="WBE168" s="585"/>
      <c r="WBF168" s="585"/>
      <c r="WBG168" s="585"/>
      <c r="WBH168" s="585"/>
      <c r="WBI168" s="585"/>
      <c r="WBJ168" s="585"/>
      <c r="WBK168" s="585"/>
      <c r="WBL168" s="585"/>
      <c r="WBM168" s="585"/>
      <c r="WBN168" s="585"/>
      <c r="WBO168" s="585"/>
      <c r="WBP168" s="585"/>
      <c r="WBQ168" s="585"/>
      <c r="WBR168" s="585"/>
      <c r="WBS168" s="585"/>
      <c r="WBT168" s="585"/>
      <c r="WBU168" s="585"/>
      <c r="WBV168" s="585"/>
      <c r="WBW168" s="585"/>
      <c r="WBX168" s="585"/>
      <c r="WBY168" s="585"/>
      <c r="WBZ168" s="585"/>
      <c r="WCA168" s="585"/>
      <c r="WCB168" s="585"/>
      <c r="WCC168" s="585"/>
      <c r="WCD168" s="585"/>
      <c r="WCE168" s="585"/>
      <c r="WCF168" s="585"/>
      <c r="WCG168" s="585"/>
      <c r="WCH168" s="585"/>
      <c r="WCI168" s="585"/>
      <c r="WCJ168" s="585"/>
      <c r="WCK168" s="585"/>
      <c r="WCL168" s="585"/>
      <c r="WCM168" s="585"/>
      <c r="WCN168" s="585"/>
      <c r="WCO168" s="585"/>
      <c r="WCP168" s="585"/>
      <c r="WCQ168" s="585"/>
      <c r="WCR168" s="585"/>
      <c r="WCS168" s="585"/>
      <c r="WCT168" s="585"/>
      <c r="WCU168" s="585"/>
      <c r="WCV168" s="585"/>
      <c r="WCW168" s="585"/>
      <c r="WCX168" s="585"/>
      <c r="WCY168" s="585"/>
      <c r="WCZ168" s="585"/>
      <c r="WDA168" s="585"/>
      <c r="WDB168" s="585"/>
      <c r="WDC168" s="585"/>
      <c r="WDD168" s="585"/>
      <c r="WDE168" s="585"/>
      <c r="WDF168" s="585"/>
      <c r="WDG168" s="585"/>
      <c r="WDH168" s="585"/>
      <c r="WDI168" s="585"/>
      <c r="WDJ168" s="585"/>
      <c r="WDK168" s="585"/>
      <c r="WDL168" s="585"/>
      <c r="WDM168" s="585"/>
      <c r="WDN168" s="585"/>
      <c r="WDO168" s="585"/>
      <c r="WDP168" s="585"/>
      <c r="WDQ168" s="585"/>
      <c r="WDR168" s="585"/>
      <c r="WDS168" s="585"/>
      <c r="WDT168" s="585"/>
      <c r="WDU168" s="585"/>
      <c r="WDV168" s="585"/>
      <c r="WDW168" s="585"/>
      <c r="WDX168" s="585"/>
      <c r="WDY168" s="585"/>
      <c r="WDZ168" s="585"/>
      <c r="WEA168" s="585"/>
      <c r="WEB168" s="585"/>
      <c r="WEC168" s="585"/>
      <c r="WED168" s="585"/>
      <c r="WEE168" s="585"/>
      <c r="WEF168" s="585"/>
      <c r="WEG168" s="585"/>
      <c r="WEH168" s="585"/>
      <c r="WEI168" s="585"/>
      <c r="WEJ168" s="585"/>
      <c r="WEK168" s="585"/>
      <c r="WEL168" s="585"/>
      <c r="WEM168" s="585"/>
      <c r="WEN168" s="585"/>
      <c r="WEO168" s="585"/>
      <c r="WEP168" s="585"/>
      <c r="WEQ168" s="585"/>
      <c r="WER168" s="585"/>
      <c r="WES168" s="585"/>
      <c r="WET168" s="585"/>
      <c r="WEU168" s="585"/>
      <c r="WEV168" s="585"/>
      <c r="WEW168" s="585"/>
      <c r="WEX168" s="585"/>
      <c r="WEY168" s="585"/>
      <c r="WEZ168" s="585"/>
      <c r="WFA168" s="585"/>
      <c r="WFB168" s="585"/>
      <c r="WFC168" s="585"/>
      <c r="WFD168" s="585"/>
      <c r="WFE168" s="585"/>
      <c r="WFF168" s="585"/>
      <c r="WFG168" s="585"/>
      <c r="WFH168" s="585"/>
      <c r="WFI168" s="585"/>
      <c r="WFJ168" s="585"/>
      <c r="WFK168" s="585"/>
      <c r="WFL168" s="585"/>
      <c r="WFM168" s="585"/>
      <c r="WFN168" s="585"/>
      <c r="WFO168" s="585"/>
      <c r="WFP168" s="585"/>
      <c r="WFQ168" s="585"/>
      <c r="WFR168" s="585"/>
      <c r="WFS168" s="585"/>
      <c r="WFT168" s="585"/>
      <c r="WFU168" s="585"/>
      <c r="WFV168" s="585"/>
      <c r="WFW168" s="585"/>
      <c r="WFX168" s="585"/>
      <c r="WFY168" s="585"/>
      <c r="WFZ168" s="585"/>
      <c r="WGA168" s="585"/>
      <c r="WGB168" s="585"/>
      <c r="WGC168" s="585"/>
      <c r="WGD168" s="585"/>
      <c r="WGE168" s="585"/>
      <c r="WGF168" s="585"/>
      <c r="WGG168" s="585"/>
      <c r="WGH168" s="585"/>
      <c r="WGI168" s="585"/>
      <c r="WGJ168" s="585"/>
      <c r="WGK168" s="585"/>
      <c r="WGL168" s="585"/>
      <c r="WGM168" s="585"/>
      <c r="WGN168" s="585"/>
      <c r="WGO168" s="585"/>
      <c r="WGP168" s="585"/>
      <c r="WGQ168" s="585"/>
      <c r="WGR168" s="585"/>
      <c r="WGS168" s="585"/>
      <c r="WGT168" s="585"/>
      <c r="WGU168" s="585"/>
      <c r="WGV168" s="585"/>
      <c r="WGW168" s="585"/>
      <c r="WGX168" s="585"/>
      <c r="WGY168" s="585"/>
      <c r="WGZ168" s="585"/>
      <c r="WHA168" s="585"/>
      <c r="WHB168" s="585"/>
      <c r="WHC168" s="585"/>
      <c r="WHD168" s="585"/>
      <c r="WHE168" s="585"/>
      <c r="WHF168" s="585"/>
      <c r="WHG168" s="585"/>
      <c r="WHH168" s="585"/>
      <c r="WHI168" s="585"/>
      <c r="WHJ168" s="585"/>
      <c r="WHK168" s="585"/>
      <c r="WHL168" s="585"/>
      <c r="WHM168" s="585"/>
      <c r="WHN168" s="585"/>
      <c r="WHO168" s="585"/>
      <c r="WHP168" s="585"/>
      <c r="WHQ168" s="585"/>
      <c r="WHR168" s="585"/>
      <c r="WHS168" s="585"/>
      <c r="WHT168" s="585"/>
      <c r="WHU168" s="585"/>
      <c r="WHV168" s="585"/>
      <c r="WHW168" s="585"/>
      <c r="WHX168" s="585"/>
      <c r="WHY168" s="585"/>
      <c r="WHZ168" s="585"/>
      <c r="WIA168" s="585"/>
      <c r="WIB168" s="585"/>
      <c r="WIC168" s="585"/>
      <c r="WID168" s="585"/>
      <c r="WIE168" s="585"/>
      <c r="WIF168" s="585"/>
      <c r="WIG168" s="585"/>
      <c r="WIH168" s="585"/>
      <c r="WII168" s="585"/>
      <c r="WIJ168" s="585"/>
      <c r="WIK168" s="585"/>
      <c r="WIL168" s="585"/>
      <c r="WIM168" s="585"/>
      <c r="WIN168" s="585"/>
      <c r="WIO168" s="585"/>
      <c r="WIP168" s="585"/>
      <c r="WIQ168" s="585"/>
      <c r="WIR168" s="585"/>
      <c r="WIS168" s="585"/>
      <c r="WIT168" s="585"/>
      <c r="WIU168" s="585"/>
      <c r="WIV168" s="585"/>
      <c r="WIW168" s="585"/>
      <c r="WIX168" s="585"/>
      <c r="WIY168" s="585"/>
      <c r="WIZ168" s="585"/>
      <c r="WJA168" s="585"/>
      <c r="WJB168" s="585"/>
      <c r="WJC168" s="585"/>
      <c r="WJD168" s="585"/>
      <c r="WJE168" s="585"/>
      <c r="WJF168" s="585"/>
      <c r="WJG168" s="585"/>
      <c r="WJH168" s="585"/>
      <c r="WJI168" s="585"/>
      <c r="WJJ168" s="585"/>
      <c r="WJK168" s="585"/>
      <c r="WJL168" s="585"/>
      <c r="WJM168" s="585"/>
      <c r="WJN168" s="585"/>
      <c r="WJO168" s="585"/>
      <c r="WJP168" s="585"/>
      <c r="WJQ168" s="585"/>
      <c r="WJR168" s="585"/>
      <c r="WJS168" s="585"/>
      <c r="WJT168" s="585"/>
      <c r="WJU168" s="585"/>
      <c r="WJV168" s="585"/>
      <c r="WJW168" s="585"/>
      <c r="WJX168" s="585"/>
      <c r="WJY168" s="585"/>
      <c r="WJZ168" s="585"/>
      <c r="WKA168" s="585"/>
      <c r="WKB168" s="585"/>
      <c r="WKC168" s="585"/>
      <c r="WKD168" s="585"/>
      <c r="WKE168" s="585"/>
      <c r="WKF168" s="585"/>
      <c r="WKG168" s="585"/>
      <c r="WKH168" s="585"/>
      <c r="WKI168" s="585"/>
      <c r="WKJ168" s="585"/>
      <c r="WKK168" s="585"/>
      <c r="WKL168" s="585"/>
      <c r="WKM168" s="585"/>
      <c r="WKN168" s="585"/>
      <c r="WKO168" s="585"/>
      <c r="WKP168" s="585"/>
      <c r="WKQ168" s="585"/>
      <c r="WKR168" s="585"/>
      <c r="WKS168" s="585"/>
      <c r="WKT168" s="585"/>
      <c r="WKU168" s="585"/>
      <c r="WKV168" s="585"/>
      <c r="WKW168" s="585"/>
      <c r="WKX168" s="585"/>
      <c r="WKY168" s="585"/>
      <c r="WKZ168" s="585"/>
      <c r="WLA168" s="585"/>
      <c r="WLB168" s="585"/>
      <c r="WLC168" s="585"/>
      <c r="WLD168" s="585"/>
      <c r="WLE168" s="585"/>
      <c r="WLF168" s="585"/>
      <c r="WLG168" s="585"/>
      <c r="WLH168" s="585"/>
      <c r="WLI168" s="585"/>
      <c r="WLJ168" s="585"/>
      <c r="WLK168" s="585"/>
      <c r="WLL168" s="585"/>
      <c r="WLM168" s="585"/>
      <c r="WLN168" s="585"/>
      <c r="WLO168" s="585"/>
      <c r="WLP168" s="585"/>
      <c r="WLQ168" s="585"/>
      <c r="WLR168" s="585"/>
      <c r="WLS168" s="585"/>
      <c r="WLT168" s="585"/>
      <c r="WLU168" s="585"/>
      <c r="WLV168" s="585"/>
      <c r="WLW168" s="585"/>
      <c r="WLX168" s="585"/>
      <c r="WLY168" s="585"/>
      <c r="WLZ168" s="585"/>
      <c r="WMA168" s="585"/>
      <c r="WMB168" s="585"/>
      <c r="WMC168" s="585"/>
      <c r="WMD168" s="585"/>
      <c r="WME168" s="585"/>
      <c r="WMF168" s="585"/>
      <c r="WMG168" s="585"/>
      <c r="WMH168" s="585"/>
      <c r="WMI168" s="585"/>
      <c r="WMJ168" s="585"/>
      <c r="WMK168" s="585"/>
      <c r="WML168" s="585"/>
      <c r="WMM168" s="585"/>
      <c r="WMN168" s="585"/>
      <c r="WMO168" s="585"/>
      <c r="WMP168" s="585"/>
      <c r="WMQ168" s="585"/>
      <c r="WMR168" s="585"/>
      <c r="WMS168" s="585"/>
      <c r="WMT168" s="585"/>
      <c r="WMU168" s="585"/>
      <c r="WMV168" s="585"/>
      <c r="WMW168" s="585"/>
      <c r="WMX168" s="585"/>
      <c r="WMY168" s="585"/>
      <c r="WMZ168" s="585"/>
      <c r="WNA168" s="585"/>
      <c r="WNB168" s="585"/>
      <c r="WNC168" s="585"/>
      <c r="WND168" s="585"/>
      <c r="WNE168" s="585"/>
      <c r="WNF168" s="585"/>
      <c r="WNG168" s="585"/>
      <c r="WNH168" s="585"/>
      <c r="WNI168" s="585"/>
      <c r="WNJ168" s="585"/>
      <c r="WNK168" s="585"/>
      <c r="WNL168" s="585"/>
      <c r="WNM168" s="585"/>
      <c r="WNN168" s="585"/>
      <c r="WNO168" s="585"/>
      <c r="WNP168" s="585"/>
      <c r="WNQ168" s="585"/>
      <c r="WNR168" s="585"/>
      <c r="WNS168" s="585"/>
      <c r="WNT168" s="585"/>
      <c r="WNU168" s="585"/>
      <c r="WNV168" s="585"/>
      <c r="WNW168" s="585"/>
      <c r="WNX168" s="585"/>
      <c r="WNY168" s="585"/>
      <c r="WNZ168" s="585"/>
      <c r="WOA168" s="585"/>
      <c r="WOB168" s="585"/>
      <c r="WOC168" s="585"/>
      <c r="WOD168" s="585"/>
      <c r="WOE168" s="585"/>
      <c r="WOF168" s="585"/>
      <c r="WOG168" s="585"/>
      <c r="WOH168" s="585"/>
      <c r="WOI168" s="585"/>
      <c r="WOJ168" s="585"/>
      <c r="WOK168" s="585"/>
      <c r="WOL168" s="585"/>
      <c r="WOM168" s="585"/>
      <c r="WON168" s="585"/>
      <c r="WOO168" s="585"/>
      <c r="WOP168" s="585"/>
      <c r="WOQ168" s="585"/>
      <c r="WOR168" s="585"/>
      <c r="WOS168" s="585"/>
      <c r="WOT168" s="585"/>
      <c r="WOU168" s="585"/>
      <c r="WOV168" s="585"/>
      <c r="WOW168" s="585"/>
      <c r="WOX168" s="585"/>
      <c r="WOY168" s="585"/>
      <c r="WOZ168" s="585"/>
      <c r="WPA168" s="585"/>
      <c r="WPB168" s="585"/>
      <c r="WPC168" s="585"/>
      <c r="WPD168" s="585"/>
      <c r="WPE168" s="585"/>
      <c r="WPF168" s="585"/>
      <c r="WPG168" s="585"/>
      <c r="WPH168" s="585"/>
      <c r="WPI168" s="585"/>
      <c r="WPJ168" s="585"/>
      <c r="WPK168" s="585"/>
      <c r="WPL168" s="585"/>
      <c r="WPM168" s="585"/>
      <c r="WPN168" s="585"/>
      <c r="WPO168" s="585"/>
      <c r="WPP168" s="585"/>
      <c r="WPQ168" s="585"/>
      <c r="WPR168" s="585"/>
      <c r="WPS168" s="585"/>
      <c r="WPT168" s="585"/>
      <c r="WPU168" s="585"/>
      <c r="WPV168" s="585"/>
      <c r="WPW168" s="585"/>
      <c r="WPX168" s="585"/>
      <c r="WPY168" s="585"/>
      <c r="WPZ168" s="585"/>
      <c r="WQA168" s="585"/>
      <c r="WQB168" s="585"/>
      <c r="WQC168" s="585"/>
      <c r="WQD168" s="585"/>
      <c r="WQE168" s="585"/>
      <c r="WQF168" s="585"/>
      <c r="WQG168" s="585"/>
      <c r="WQH168" s="585"/>
      <c r="WQI168" s="585"/>
      <c r="WQJ168" s="585"/>
      <c r="WQK168" s="585"/>
      <c r="WQL168" s="585"/>
      <c r="WQM168" s="585"/>
      <c r="WQN168" s="585"/>
      <c r="WQO168" s="585"/>
      <c r="WQP168" s="585"/>
      <c r="WQQ168" s="585"/>
      <c r="WQR168" s="585"/>
      <c r="WQS168" s="585"/>
      <c r="WQT168" s="585"/>
      <c r="WQU168" s="585"/>
      <c r="WQV168" s="585"/>
      <c r="WQW168" s="585"/>
      <c r="WQX168" s="585"/>
      <c r="WQY168" s="585"/>
      <c r="WQZ168" s="585"/>
      <c r="WRA168" s="585"/>
      <c r="WRB168" s="585"/>
      <c r="WRC168" s="585"/>
      <c r="WRD168" s="585"/>
      <c r="WRE168" s="585"/>
      <c r="WRF168" s="585"/>
      <c r="WRG168" s="585"/>
      <c r="WRH168" s="585"/>
      <c r="WRI168" s="585"/>
      <c r="WRJ168" s="585"/>
      <c r="WRK168" s="585"/>
      <c r="WRL168" s="585"/>
      <c r="WRM168" s="585"/>
      <c r="WRN168" s="585"/>
      <c r="WRO168" s="585"/>
      <c r="WRP168" s="585"/>
      <c r="WRQ168" s="585"/>
      <c r="WRR168" s="585"/>
      <c r="WRS168" s="585"/>
      <c r="WRT168" s="585"/>
      <c r="WRU168" s="585"/>
      <c r="WRV168" s="585"/>
      <c r="WRW168" s="585"/>
      <c r="WRX168" s="585"/>
      <c r="WRY168" s="585"/>
      <c r="WRZ168" s="585"/>
      <c r="WSA168" s="585"/>
      <c r="WSB168" s="585"/>
      <c r="WSC168" s="585"/>
      <c r="WSD168" s="585"/>
      <c r="WSE168" s="585"/>
      <c r="WSF168" s="585"/>
      <c r="WSG168" s="585"/>
      <c r="WSH168" s="585"/>
      <c r="WSI168" s="585"/>
      <c r="WSJ168" s="585"/>
      <c r="WSK168" s="585"/>
      <c r="WSL168" s="585"/>
      <c r="WSM168" s="585"/>
      <c r="WSN168" s="585"/>
      <c r="WSO168" s="585"/>
      <c r="WSP168" s="585"/>
      <c r="WSQ168" s="585"/>
      <c r="WSR168" s="585"/>
      <c r="WSS168" s="585"/>
      <c r="WST168" s="585"/>
      <c r="WSU168" s="585"/>
      <c r="WSV168" s="585"/>
      <c r="WSW168" s="585"/>
      <c r="WSX168" s="585"/>
      <c r="WSY168" s="585"/>
      <c r="WSZ168" s="585"/>
      <c r="WTA168" s="585"/>
      <c r="WTB168" s="585"/>
      <c r="WTC168" s="585"/>
      <c r="WTD168" s="585"/>
      <c r="WTE168" s="585"/>
      <c r="WTF168" s="585"/>
      <c r="WTG168" s="585"/>
      <c r="WTH168" s="585"/>
      <c r="WTI168" s="585"/>
      <c r="WTJ168" s="585"/>
      <c r="WTK168" s="585"/>
      <c r="WTL168" s="585"/>
      <c r="WTM168" s="585"/>
      <c r="WTN168" s="585"/>
      <c r="WTO168" s="585"/>
      <c r="WTP168" s="585"/>
      <c r="WTQ168" s="585"/>
      <c r="WTR168" s="585"/>
      <c r="WTS168" s="585"/>
      <c r="WTT168" s="585"/>
      <c r="WTU168" s="585"/>
      <c r="WTV168" s="585"/>
      <c r="WTW168" s="585"/>
      <c r="WTX168" s="585"/>
      <c r="WTY168" s="585"/>
      <c r="WTZ168" s="585"/>
      <c r="WUA168" s="585"/>
      <c r="WUB168" s="585"/>
      <c r="WUC168" s="585"/>
      <c r="WUD168" s="585"/>
      <c r="WUE168" s="585"/>
      <c r="WUF168" s="585"/>
      <c r="WUG168" s="585"/>
      <c r="WUH168" s="585"/>
      <c r="WUI168" s="585"/>
      <c r="WUJ168" s="585"/>
      <c r="WUK168" s="585"/>
      <c r="WUL168" s="585"/>
      <c r="WUM168" s="585"/>
      <c r="WUN168" s="585"/>
      <c r="WUO168" s="585"/>
      <c r="WUP168" s="585"/>
      <c r="WUQ168" s="585"/>
      <c r="WUR168" s="585"/>
      <c r="WUS168" s="585"/>
      <c r="WUT168" s="585"/>
      <c r="WUU168" s="585"/>
      <c r="WUV168" s="585"/>
      <c r="WUW168" s="585"/>
      <c r="WUX168" s="585"/>
      <c r="WUY168" s="585"/>
      <c r="WUZ168" s="585"/>
      <c r="WVA168" s="585"/>
      <c r="WVB168" s="585"/>
      <c r="WVC168" s="585"/>
      <c r="WVD168" s="585"/>
      <c r="WVE168" s="585"/>
      <c r="WVF168" s="585"/>
      <c r="WVG168" s="585"/>
      <c r="WVH168" s="585"/>
      <c r="WVI168" s="585"/>
      <c r="WVJ168" s="585"/>
      <c r="WVK168" s="585"/>
      <c r="WVL168" s="585"/>
      <c r="WVM168" s="585"/>
      <c r="WVN168" s="585"/>
      <c r="WVO168" s="585"/>
      <c r="WVP168" s="585"/>
      <c r="WVQ168" s="585"/>
      <c r="WVR168" s="585"/>
      <c r="WVS168" s="585"/>
      <c r="WVT168" s="585"/>
      <c r="WVU168" s="585"/>
      <c r="WVV168" s="585"/>
      <c r="WVW168" s="585"/>
      <c r="WVX168" s="585"/>
      <c r="WVY168" s="585"/>
      <c r="WVZ168" s="585"/>
      <c r="WWA168" s="585"/>
      <c r="WWB168" s="585"/>
      <c r="WWC168" s="585"/>
      <c r="WWD168" s="585"/>
      <c r="WWE168" s="585"/>
      <c r="WWF168" s="585"/>
      <c r="WWG168" s="585"/>
      <c r="WWH168" s="585"/>
      <c r="WWI168" s="585"/>
      <c r="WWJ168" s="585"/>
      <c r="WWK168" s="585"/>
      <c r="WWL168" s="585"/>
      <c r="WWM168" s="585"/>
      <c r="WWN168" s="585"/>
      <c r="WWO168" s="585"/>
      <c r="WWP168" s="585"/>
      <c r="WWQ168" s="585"/>
      <c r="WWR168" s="585"/>
      <c r="WWS168" s="585"/>
      <c r="WWT168" s="585"/>
      <c r="WWU168" s="585"/>
      <c r="WWV168" s="585"/>
      <c r="WWW168" s="585"/>
      <c r="WWX168" s="585"/>
      <c r="WWY168" s="585"/>
      <c r="WWZ168" s="585"/>
      <c r="WXA168" s="585"/>
      <c r="WXB168" s="585"/>
      <c r="WXC168" s="585"/>
      <c r="WXD168" s="585"/>
      <c r="WXE168" s="585"/>
      <c r="WXF168" s="585"/>
      <c r="WXG168" s="585"/>
      <c r="WXH168" s="585"/>
      <c r="WXI168" s="585"/>
      <c r="WXJ168" s="585"/>
      <c r="WXK168" s="585"/>
      <c r="WXL168" s="585"/>
      <c r="WXM168" s="585"/>
      <c r="WXN168" s="585"/>
      <c r="WXO168" s="585"/>
      <c r="WXP168" s="585"/>
      <c r="WXQ168" s="585"/>
      <c r="WXR168" s="585"/>
      <c r="WXS168" s="585"/>
      <c r="WXT168" s="585"/>
      <c r="WXU168" s="585"/>
      <c r="WXV168" s="585"/>
      <c r="WXW168" s="585"/>
      <c r="WXX168" s="585"/>
      <c r="WXY168" s="585"/>
      <c r="WXZ168" s="585"/>
      <c r="WYA168" s="585"/>
      <c r="WYB168" s="585"/>
      <c r="WYC168" s="585"/>
      <c r="WYD168" s="585"/>
      <c r="WYE168" s="585"/>
      <c r="WYF168" s="585"/>
      <c r="WYG168" s="585"/>
      <c r="WYH168" s="585"/>
      <c r="WYI168" s="585"/>
      <c r="WYJ168" s="585"/>
      <c r="WYK168" s="585"/>
      <c r="WYL168" s="585"/>
      <c r="WYM168" s="585"/>
      <c r="WYN168" s="585"/>
      <c r="WYO168" s="585"/>
      <c r="WYP168" s="585"/>
      <c r="WYQ168" s="585"/>
      <c r="WYR168" s="585"/>
      <c r="WYS168" s="585"/>
      <c r="WYT168" s="585"/>
      <c r="WYU168" s="585"/>
      <c r="WYV168" s="585"/>
      <c r="WYW168" s="585"/>
      <c r="WYX168" s="585"/>
      <c r="WYY168" s="585"/>
      <c r="WYZ168" s="585"/>
      <c r="WZA168" s="585"/>
      <c r="WZB168" s="585"/>
      <c r="WZC168" s="585"/>
      <c r="WZD168" s="585"/>
      <c r="WZE168" s="585"/>
      <c r="WZF168" s="585"/>
      <c r="WZG168" s="585"/>
      <c r="WZH168" s="585"/>
      <c r="WZI168" s="585"/>
      <c r="WZJ168" s="585"/>
      <c r="WZK168" s="585"/>
      <c r="WZL168" s="585"/>
      <c r="WZM168" s="585"/>
      <c r="WZN168" s="585"/>
      <c r="WZO168" s="585"/>
      <c r="WZP168" s="585"/>
      <c r="WZQ168" s="585"/>
      <c r="WZR168" s="585"/>
      <c r="WZS168" s="585"/>
      <c r="WZT168" s="585"/>
      <c r="WZU168" s="585"/>
      <c r="WZV168" s="585"/>
      <c r="WZW168" s="585"/>
      <c r="WZX168" s="585"/>
      <c r="WZY168" s="585"/>
      <c r="WZZ168" s="585"/>
      <c r="XAA168" s="585"/>
      <c r="XAB168" s="585"/>
      <c r="XAC168" s="585"/>
      <c r="XAD168" s="585"/>
      <c r="XAE168" s="585"/>
      <c r="XAF168" s="585"/>
      <c r="XAG168" s="585"/>
      <c r="XAH168" s="585"/>
      <c r="XAI168" s="585"/>
      <c r="XAJ168" s="585"/>
      <c r="XAK168" s="585"/>
      <c r="XAL168" s="585"/>
      <c r="XAM168" s="585"/>
      <c r="XAN168" s="585"/>
      <c r="XAO168" s="585"/>
      <c r="XAP168" s="585"/>
      <c r="XAQ168" s="585"/>
      <c r="XAR168" s="585"/>
      <c r="XAS168" s="585"/>
      <c r="XAT168" s="585"/>
      <c r="XAU168" s="585"/>
      <c r="XAV168" s="585"/>
      <c r="XAW168" s="585"/>
      <c r="XAX168" s="585"/>
      <c r="XAY168" s="585"/>
      <c r="XAZ168" s="585"/>
      <c r="XBA168" s="585"/>
      <c r="XBB168" s="585"/>
      <c r="XBC168" s="585"/>
      <c r="XBD168" s="585"/>
      <c r="XBE168" s="585"/>
      <c r="XBF168" s="585"/>
      <c r="XBG168" s="585"/>
      <c r="XBH168" s="585"/>
      <c r="XBI168" s="585"/>
      <c r="XBJ168" s="585"/>
      <c r="XBK168" s="585"/>
      <c r="XBL168" s="585"/>
      <c r="XBM168" s="585"/>
      <c r="XBN168" s="585"/>
      <c r="XBO168" s="585"/>
      <c r="XBP168" s="585"/>
      <c r="XBQ168" s="585"/>
      <c r="XBR168" s="585"/>
      <c r="XBS168" s="585"/>
      <c r="XBT168" s="585"/>
      <c r="XBU168" s="585"/>
      <c r="XBV168" s="585"/>
      <c r="XBW168" s="585"/>
      <c r="XBX168" s="585"/>
      <c r="XBY168" s="585"/>
      <c r="XBZ168" s="585"/>
      <c r="XCA168" s="585"/>
      <c r="XCB168" s="585"/>
      <c r="XCC168" s="585"/>
      <c r="XCD168" s="585"/>
      <c r="XCE168" s="585"/>
      <c r="XCF168" s="585"/>
      <c r="XCG168" s="585"/>
      <c r="XCH168" s="585"/>
      <c r="XCI168" s="585"/>
      <c r="XCJ168" s="585"/>
      <c r="XCK168" s="585"/>
      <c r="XCL168" s="585"/>
      <c r="XCM168" s="585"/>
      <c r="XCN168" s="585"/>
      <c r="XCO168" s="585"/>
      <c r="XCP168" s="585"/>
      <c r="XCQ168" s="585"/>
      <c r="XCR168" s="585"/>
      <c r="XCS168" s="585"/>
      <c r="XCT168" s="585"/>
      <c r="XCU168" s="585"/>
      <c r="XCV168" s="585"/>
      <c r="XCW168" s="585"/>
      <c r="XCX168" s="585"/>
      <c r="XCY168" s="585"/>
      <c r="XCZ168" s="585"/>
      <c r="XDA168" s="585"/>
      <c r="XDB168" s="585"/>
      <c r="XDC168" s="585"/>
      <c r="XDD168" s="585"/>
      <c r="XDE168" s="585"/>
      <c r="XDF168" s="585"/>
      <c r="XDG168" s="585"/>
      <c r="XDH168" s="585"/>
      <c r="XDI168" s="585"/>
      <c r="XDJ168" s="585"/>
      <c r="XDK168" s="585"/>
      <c r="XDL168" s="585"/>
      <c r="XDM168" s="585"/>
      <c r="XDN168" s="585"/>
      <c r="XDO168" s="585"/>
      <c r="XDP168" s="585"/>
      <c r="XDQ168" s="585"/>
      <c r="XDR168" s="585"/>
      <c r="XDS168" s="585"/>
      <c r="XDT168" s="585"/>
      <c r="XDU168" s="585"/>
      <c r="XDV168" s="585"/>
      <c r="XDW168" s="585"/>
      <c r="XDX168" s="585"/>
      <c r="XDY168" s="585"/>
      <c r="XDZ168" s="585"/>
      <c r="XEA168" s="585"/>
      <c r="XEB168" s="585"/>
      <c r="XEC168" s="585"/>
      <c r="XED168" s="585"/>
      <c r="XEE168" s="585"/>
      <c r="XEF168" s="585"/>
      <c r="XEG168" s="585"/>
      <c r="XEH168" s="585"/>
      <c r="XEI168" s="585"/>
      <c r="XEJ168" s="585"/>
      <c r="XEK168" s="585"/>
      <c r="XEL168" s="585"/>
      <c r="XEM168" s="585"/>
      <c r="XEN168" s="585"/>
      <c r="XEO168" s="585"/>
      <c r="XEP168" s="585"/>
      <c r="XEQ168" s="585"/>
      <c r="XER168" s="585"/>
      <c r="XES168" s="585"/>
      <c r="XET168" s="585"/>
      <c r="XEU168" s="585"/>
      <c r="XEV168" s="585"/>
      <c r="XEW168" s="585"/>
      <c r="XEX168" s="585"/>
      <c r="XEY168" s="585"/>
      <c r="XEZ168" s="585"/>
      <c r="XFA168" s="585"/>
      <c r="XFB168" s="585"/>
      <c r="XFC168" s="585"/>
      <c r="XFD168" s="585"/>
    </row>
    <row r="169" spans="1:16384" ht="26.25" customHeight="1">
      <c r="A169" s="608"/>
      <c r="B169" s="608"/>
      <c r="C169" s="585"/>
      <c r="D169" s="609"/>
      <c r="E169" s="608"/>
      <c r="F169" s="608"/>
      <c r="G169" s="585"/>
      <c r="H169" s="608"/>
      <c r="I169" s="608"/>
      <c r="J169" s="608"/>
      <c r="K169" s="608"/>
      <c r="L169" s="608"/>
      <c r="M169" s="610">
        <f>SUM(M5:M168)</f>
        <v>9255.9719199999963</v>
      </c>
      <c r="N169" s="608"/>
    </row>
  </sheetData>
  <mergeCells count="6">
    <mergeCell ref="A90:R90"/>
    <mergeCell ref="A1:N1"/>
    <mergeCell ref="A2:D2"/>
    <mergeCell ref="A4:R4"/>
    <mergeCell ref="A15:R15"/>
    <mergeCell ref="A16:R16"/>
  </mergeCells>
  <pageMargins left="1.28" right="0.23622047244094499" top="0.27559055118110198" bottom="0.196850393700787" header="0.31496062992126" footer="0.118110236220472"/>
  <pageSetup paperSize="5" scale="85"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79998168889431442"/>
  </sheetPr>
  <dimension ref="A1:J71"/>
  <sheetViews>
    <sheetView zoomScale="80" zoomScaleNormal="80" workbookViewId="0">
      <pane ySplit="3" topLeftCell="A48" activePane="bottomLeft" state="frozen"/>
      <selection pane="bottomLeft" activeCell="D47" sqref="D47"/>
    </sheetView>
  </sheetViews>
  <sheetFormatPr defaultRowHeight="20.25"/>
  <cols>
    <col min="1" max="1" width="9" style="45"/>
    <col min="2" max="2" width="22" style="52" customWidth="1"/>
    <col min="3" max="3" width="9.125" style="240" customWidth="1"/>
    <col min="4" max="4" width="41.25" style="45" customWidth="1"/>
    <col min="5" max="5" width="17.5" style="236" customWidth="1"/>
    <col min="6" max="6" width="102.5" style="45" customWidth="1"/>
    <col min="7" max="7" width="19.125" style="45" hidden="1" customWidth="1"/>
    <col min="8" max="8" width="55.125" style="45" hidden="1" customWidth="1"/>
    <col min="9" max="9" width="18.25" style="45" hidden="1" customWidth="1"/>
    <col min="10" max="10" width="71.75" style="45" hidden="1" customWidth="1"/>
    <col min="11" max="16384" width="9" style="45"/>
  </cols>
  <sheetData>
    <row r="1" spans="1:10">
      <c r="A1" s="903" t="s">
        <v>284</v>
      </c>
      <c r="B1" s="904"/>
      <c r="C1" s="904"/>
      <c r="D1" s="904"/>
      <c r="E1" s="904"/>
      <c r="F1" s="904"/>
      <c r="G1" s="904"/>
      <c r="H1" s="904"/>
      <c r="I1" s="904"/>
      <c r="J1" s="904"/>
    </row>
    <row r="2" spans="1:10">
      <c r="A2" s="905" t="s">
        <v>320</v>
      </c>
      <c r="B2" s="905"/>
      <c r="C2" s="905"/>
      <c r="D2" s="905"/>
      <c r="E2" s="248"/>
      <c r="F2" s="46"/>
      <c r="G2" s="46"/>
      <c r="H2" s="46"/>
      <c r="I2" s="46"/>
      <c r="J2" s="47" t="s">
        <v>241</v>
      </c>
    </row>
    <row r="3" spans="1:10" ht="101.25">
      <c r="A3" s="199" t="s">
        <v>273</v>
      </c>
      <c r="B3" s="48" t="s">
        <v>266</v>
      </c>
      <c r="C3" s="238" t="s">
        <v>317</v>
      </c>
      <c r="D3" s="48" t="s">
        <v>271</v>
      </c>
      <c r="E3" s="48" t="s">
        <v>248</v>
      </c>
      <c r="F3" s="48" t="s">
        <v>249</v>
      </c>
      <c r="G3" s="49" t="s">
        <v>323</v>
      </c>
      <c r="H3" s="50" t="s">
        <v>292</v>
      </c>
      <c r="I3" s="51" t="s">
        <v>300</v>
      </c>
      <c r="J3" s="195" t="s">
        <v>292</v>
      </c>
    </row>
    <row r="4" spans="1:10">
      <c r="A4" s="906" t="s">
        <v>255</v>
      </c>
      <c r="B4" s="906"/>
      <c r="C4" s="906"/>
      <c r="D4" s="906"/>
      <c r="E4" s="906"/>
      <c r="F4" s="906"/>
      <c r="G4" s="906"/>
      <c r="H4" s="906"/>
      <c r="I4" s="906"/>
      <c r="J4" s="906"/>
    </row>
    <row r="5" spans="1:10" ht="129.75" customHeight="1">
      <c r="A5" s="907">
        <v>202</v>
      </c>
      <c r="B5" s="54" t="s">
        <v>7</v>
      </c>
      <c r="C5" s="231">
        <v>3</v>
      </c>
      <c r="D5" s="53" t="s">
        <v>9</v>
      </c>
      <c r="E5" s="253">
        <v>8856</v>
      </c>
      <c r="F5" s="52" t="s">
        <v>858</v>
      </c>
      <c r="G5" s="52"/>
      <c r="H5" s="52"/>
      <c r="I5" s="52"/>
      <c r="J5" s="52"/>
    </row>
    <row r="6" spans="1:10" ht="409.5" customHeight="1">
      <c r="A6" s="907"/>
      <c r="B6" s="54" t="s">
        <v>7</v>
      </c>
      <c r="C6" s="231">
        <v>6</v>
      </c>
      <c r="D6" s="53" t="s">
        <v>11</v>
      </c>
      <c r="E6" s="253">
        <v>837</v>
      </c>
      <c r="F6" s="52" t="s">
        <v>859</v>
      </c>
      <c r="G6" s="52"/>
      <c r="H6" s="52"/>
      <c r="I6" s="52"/>
      <c r="J6" s="52"/>
    </row>
    <row r="7" spans="1:10" ht="57.75" customHeight="1">
      <c r="A7" s="907"/>
      <c r="B7" s="222" t="s">
        <v>7</v>
      </c>
      <c r="C7" s="246">
        <v>9</v>
      </c>
      <c r="D7" s="223" t="s">
        <v>14</v>
      </c>
      <c r="E7" s="253">
        <v>6.58</v>
      </c>
      <c r="F7" s="224" t="s">
        <v>860</v>
      </c>
      <c r="G7" s="52"/>
      <c r="H7" s="52"/>
      <c r="I7" s="52"/>
      <c r="J7" s="52"/>
    </row>
    <row r="8" spans="1:10" ht="102" customHeight="1">
      <c r="A8" s="907"/>
      <c r="B8" s="54" t="s">
        <v>7</v>
      </c>
      <c r="C8" s="231">
        <v>10</v>
      </c>
      <c r="D8" s="53" t="s">
        <v>399</v>
      </c>
      <c r="E8" s="253">
        <v>16.2</v>
      </c>
      <c r="F8" s="52" t="s">
        <v>400</v>
      </c>
      <c r="G8" s="52"/>
      <c r="H8" s="52"/>
      <c r="I8" s="52"/>
      <c r="J8" s="52"/>
    </row>
    <row r="9" spans="1:10" ht="162">
      <c r="A9" s="907"/>
      <c r="B9" s="56" t="s">
        <v>549</v>
      </c>
      <c r="C9" s="231">
        <v>23</v>
      </c>
      <c r="D9" s="52" t="s">
        <v>833</v>
      </c>
      <c r="E9" s="253">
        <v>6178.1355000000003</v>
      </c>
      <c r="F9" s="52" t="s">
        <v>834</v>
      </c>
      <c r="G9" s="52"/>
      <c r="H9" s="52"/>
      <c r="I9" s="52"/>
      <c r="J9" s="52"/>
    </row>
    <row r="10" spans="1:10" ht="60.75">
      <c r="A10" s="907"/>
      <c r="B10" s="53" t="s">
        <v>32</v>
      </c>
      <c r="C10" s="231">
        <v>25</v>
      </c>
      <c r="D10" s="52" t="s">
        <v>580</v>
      </c>
      <c r="E10" s="253">
        <v>5.4</v>
      </c>
      <c r="F10" s="52" t="s">
        <v>581</v>
      </c>
      <c r="G10" s="52"/>
      <c r="H10" s="52"/>
      <c r="I10" s="52"/>
      <c r="J10" s="52"/>
    </row>
    <row r="11" spans="1:10" ht="409.5">
      <c r="A11" s="907"/>
      <c r="B11" s="53" t="s">
        <v>37</v>
      </c>
      <c r="C11" s="231">
        <v>32</v>
      </c>
      <c r="D11" s="52" t="s">
        <v>463</v>
      </c>
      <c r="E11" s="253">
        <v>7963.5297499999997</v>
      </c>
      <c r="F11" s="52" t="s">
        <v>1046</v>
      </c>
      <c r="G11" s="52"/>
      <c r="H11" s="52"/>
      <c r="I11" s="52"/>
      <c r="J11" s="52"/>
    </row>
    <row r="12" spans="1:10" ht="40.5">
      <c r="A12" s="907"/>
      <c r="B12" s="53" t="s">
        <v>41</v>
      </c>
      <c r="C12" s="231">
        <v>38</v>
      </c>
      <c r="D12" s="55" t="s">
        <v>848</v>
      </c>
      <c r="E12" s="253">
        <v>22.6</v>
      </c>
      <c r="F12" s="52" t="s">
        <v>958</v>
      </c>
      <c r="G12" s="52"/>
      <c r="H12" s="52"/>
      <c r="I12" s="52"/>
      <c r="J12" s="52"/>
    </row>
    <row r="13" spans="1:10" ht="132.75" customHeight="1">
      <c r="A13" s="907"/>
      <c r="B13" s="53" t="s">
        <v>46</v>
      </c>
      <c r="C13" s="231">
        <v>44</v>
      </c>
      <c r="D13" s="52" t="s">
        <v>538</v>
      </c>
      <c r="E13" s="253">
        <v>904.5</v>
      </c>
      <c r="F13" s="52" t="s">
        <v>1313</v>
      </c>
      <c r="G13" s="52"/>
      <c r="H13" s="52"/>
      <c r="I13" s="52"/>
      <c r="J13" s="52"/>
    </row>
    <row r="14" spans="1:10" ht="60.75">
      <c r="A14" s="907"/>
      <c r="B14" s="53" t="s">
        <v>46</v>
      </c>
      <c r="C14" s="231">
        <v>45</v>
      </c>
      <c r="D14" s="52" t="s">
        <v>539</v>
      </c>
      <c r="E14" s="253">
        <v>600</v>
      </c>
      <c r="F14" s="52" t="s">
        <v>1314</v>
      </c>
      <c r="G14" s="52"/>
      <c r="H14" s="52"/>
      <c r="I14" s="52"/>
      <c r="J14" s="52"/>
    </row>
    <row r="15" spans="1:10" ht="141.75">
      <c r="A15" s="907"/>
      <c r="B15" s="52" t="s">
        <v>46</v>
      </c>
      <c r="C15" s="231">
        <v>46</v>
      </c>
      <c r="D15" s="52" t="s">
        <v>540</v>
      </c>
      <c r="E15" s="253">
        <v>1213.45</v>
      </c>
      <c r="F15" s="52" t="s">
        <v>1378</v>
      </c>
      <c r="G15" s="52"/>
      <c r="H15" s="52"/>
      <c r="I15" s="52"/>
      <c r="J15" s="52"/>
    </row>
    <row r="16" spans="1:10" ht="188.25" customHeight="1">
      <c r="A16" s="907"/>
      <c r="B16" s="52" t="s">
        <v>46</v>
      </c>
      <c r="C16" s="231">
        <v>50</v>
      </c>
      <c r="D16" s="52" t="s">
        <v>541</v>
      </c>
      <c r="E16" s="253">
        <v>750</v>
      </c>
      <c r="F16" s="52" t="s">
        <v>1032</v>
      </c>
      <c r="G16" s="52"/>
      <c r="H16" s="52"/>
      <c r="I16" s="52"/>
      <c r="J16" s="52"/>
    </row>
    <row r="17" spans="1:10" ht="210" customHeight="1">
      <c r="A17" s="907"/>
      <c r="B17" s="53" t="s">
        <v>56</v>
      </c>
      <c r="C17" s="231">
        <v>52</v>
      </c>
      <c r="D17" s="53" t="s">
        <v>416</v>
      </c>
      <c r="E17" s="253">
        <v>930.23316</v>
      </c>
      <c r="F17" s="52" t="s">
        <v>816</v>
      </c>
      <c r="G17" s="52"/>
      <c r="H17" s="52"/>
      <c r="I17" s="52"/>
      <c r="J17" s="52"/>
    </row>
    <row r="18" spans="1:10" ht="40.5">
      <c r="A18" s="907"/>
      <c r="B18" s="58" t="s">
        <v>57</v>
      </c>
      <c r="C18" s="247">
        <v>53</v>
      </c>
      <c r="D18" s="57" t="s">
        <v>582</v>
      </c>
      <c r="E18" s="253">
        <v>178.2</v>
      </c>
      <c r="F18" s="52" t="s">
        <v>583</v>
      </c>
      <c r="G18" s="52"/>
      <c r="H18" s="52"/>
      <c r="I18" s="52"/>
      <c r="J18" s="52"/>
    </row>
    <row r="19" spans="1:10" ht="60.75">
      <c r="A19" s="907"/>
      <c r="B19" s="56" t="s">
        <v>58</v>
      </c>
      <c r="C19" s="249">
        <v>54</v>
      </c>
      <c r="D19" s="52" t="s">
        <v>584</v>
      </c>
      <c r="E19" s="253">
        <v>19.785600000000002</v>
      </c>
      <c r="F19" s="52" t="s">
        <v>585</v>
      </c>
      <c r="G19" s="52"/>
      <c r="H19" s="52"/>
      <c r="I19" s="52"/>
      <c r="J19" s="52"/>
    </row>
    <row r="20" spans="1:10" ht="60.75">
      <c r="A20" s="907"/>
      <c r="B20" s="56" t="s">
        <v>60</v>
      </c>
      <c r="C20" s="249">
        <v>56</v>
      </c>
      <c r="D20" s="52" t="s">
        <v>586</v>
      </c>
      <c r="E20" s="253">
        <v>356.4</v>
      </c>
      <c r="F20" s="52" t="s">
        <v>587</v>
      </c>
      <c r="G20" s="52"/>
      <c r="H20" s="52"/>
      <c r="I20" s="52"/>
      <c r="J20" s="52"/>
    </row>
    <row r="21" spans="1:10" ht="81">
      <c r="A21" s="907"/>
      <c r="B21" s="56" t="s">
        <v>62</v>
      </c>
      <c r="C21" s="249">
        <v>58</v>
      </c>
      <c r="D21" s="52" t="s">
        <v>588</v>
      </c>
      <c r="E21" s="253">
        <v>89.1</v>
      </c>
      <c r="F21" s="52" t="s">
        <v>589</v>
      </c>
      <c r="G21" s="52"/>
      <c r="H21" s="52"/>
      <c r="I21" s="52"/>
      <c r="J21" s="52"/>
    </row>
    <row r="22" spans="1:10">
      <c r="A22" s="907"/>
      <c r="C22" s="231"/>
      <c r="D22" s="52"/>
      <c r="E22" s="234"/>
      <c r="F22" s="52"/>
      <c r="G22" s="52"/>
      <c r="H22" s="52"/>
      <c r="I22" s="52"/>
      <c r="J22" s="52"/>
    </row>
    <row r="23" spans="1:10" s="201" customFormat="1">
      <c r="A23" s="908" t="s">
        <v>267</v>
      </c>
      <c r="B23" s="908"/>
      <c r="C23" s="908"/>
      <c r="D23" s="908"/>
      <c r="E23" s="908"/>
      <c r="F23" s="908"/>
      <c r="G23" s="908"/>
      <c r="H23" s="908"/>
      <c r="I23" s="908"/>
      <c r="J23" s="908"/>
    </row>
    <row r="24" spans="1:10" ht="121.5">
      <c r="A24" s="907">
        <v>202</v>
      </c>
      <c r="B24" s="52" t="s">
        <v>75</v>
      </c>
      <c r="C24" s="231">
        <v>64</v>
      </c>
      <c r="D24" s="52" t="s">
        <v>438</v>
      </c>
      <c r="E24" s="253">
        <v>47.88</v>
      </c>
      <c r="F24" s="52" t="s">
        <v>926</v>
      </c>
      <c r="G24" s="52"/>
      <c r="H24" s="52"/>
      <c r="I24" s="52"/>
      <c r="J24" s="52"/>
    </row>
    <row r="25" spans="1:10" ht="40.5">
      <c r="A25" s="907"/>
      <c r="B25" s="53" t="s">
        <v>434</v>
      </c>
      <c r="C25" s="231">
        <v>65</v>
      </c>
      <c r="D25" s="52" t="s">
        <v>438</v>
      </c>
      <c r="E25" s="253">
        <v>45.53</v>
      </c>
      <c r="F25" s="52" t="s">
        <v>439</v>
      </c>
      <c r="G25" s="52"/>
      <c r="H25" s="52"/>
      <c r="I25" s="52"/>
      <c r="J25" s="52"/>
    </row>
    <row r="26" spans="1:10" ht="40.5">
      <c r="A26" s="907"/>
      <c r="B26" s="52" t="s">
        <v>77</v>
      </c>
      <c r="C26" s="231">
        <v>66</v>
      </c>
      <c r="D26" s="52" t="s">
        <v>438</v>
      </c>
      <c r="E26" s="253">
        <v>0.59400000000000008</v>
      </c>
      <c r="F26" s="52" t="s">
        <v>440</v>
      </c>
      <c r="G26" s="52"/>
      <c r="H26" s="52"/>
      <c r="I26" s="52"/>
      <c r="J26" s="52"/>
    </row>
    <row r="27" spans="1:10" ht="101.25">
      <c r="A27" s="907"/>
      <c r="B27" s="52" t="s">
        <v>435</v>
      </c>
      <c r="C27" s="231">
        <v>67</v>
      </c>
      <c r="D27" s="52" t="s">
        <v>438</v>
      </c>
      <c r="E27" s="253">
        <v>36</v>
      </c>
      <c r="F27" s="52" t="s">
        <v>927</v>
      </c>
      <c r="G27" s="52"/>
      <c r="H27" s="52"/>
      <c r="I27" s="52"/>
      <c r="J27" s="52"/>
    </row>
    <row r="28" spans="1:10" ht="182.25">
      <c r="A28" s="907"/>
      <c r="B28" s="53" t="s">
        <v>79</v>
      </c>
      <c r="C28" s="231">
        <v>68</v>
      </c>
      <c r="D28" s="52" t="s">
        <v>476</v>
      </c>
      <c r="E28" s="253">
        <v>3060</v>
      </c>
      <c r="F28" s="52" t="s">
        <v>965</v>
      </c>
      <c r="G28" s="52"/>
      <c r="H28" s="52"/>
      <c r="I28" s="52"/>
      <c r="J28" s="52"/>
    </row>
    <row r="29" spans="1:10" ht="52.5" customHeight="1">
      <c r="A29" s="907"/>
      <c r="B29" s="909"/>
      <c r="C29" s="52">
        <v>69</v>
      </c>
      <c r="D29" s="52" t="s">
        <v>1316</v>
      </c>
      <c r="E29" s="52">
        <v>2133.96</v>
      </c>
      <c r="F29" s="52" t="s">
        <v>986</v>
      </c>
      <c r="G29" s="52"/>
      <c r="H29" s="52"/>
      <c r="I29" s="52"/>
      <c r="J29" s="52"/>
    </row>
    <row r="30" spans="1:10" ht="51.75" customHeight="1">
      <c r="A30" s="907"/>
      <c r="B30" s="909"/>
      <c r="C30" s="52">
        <v>69</v>
      </c>
      <c r="D30" s="52" t="s">
        <v>987</v>
      </c>
      <c r="E30" s="52">
        <f>4250000/100000</f>
        <v>42.5</v>
      </c>
      <c r="F30" s="52" t="s">
        <v>988</v>
      </c>
      <c r="G30" s="52"/>
      <c r="H30" s="52"/>
      <c r="I30" s="52"/>
      <c r="J30" s="52"/>
    </row>
    <row r="31" spans="1:10" ht="60.75">
      <c r="A31" s="907"/>
      <c r="B31" s="909"/>
      <c r="C31" s="52">
        <v>69</v>
      </c>
      <c r="D31" s="52" t="s">
        <v>989</v>
      </c>
      <c r="E31" s="52">
        <f>408000/10000</f>
        <v>40.799999999999997</v>
      </c>
      <c r="F31" s="52" t="s">
        <v>990</v>
      </c>
      <c r="G31" s="52"/>
      <c r="H31" s="52"/>
      <c r="I31" s="52"/>
      <c r="J31" s="52"/>
    </row>
    <row r="32" spans="1:10" ht="60.75">
      <c r="A32" s="907"/>
      <c r="B32" s="910"/>
      <c r="C32" s="52">
        <v>69</v>
      </c>
      <c r="D32" s="52" t="s">
        <v>991</v>
      </c>
      <c r="E32" s="52">
        <f>4080000/100000</f>
        <v>40.799999999999997</v>
      </c>
      <c r="F32" s="52" t="s">
        <v>992</v>
      </c>
      <c r="G32" s="52"/>
      <c r="H32" s="52"/>
      <c r="I32" s="52"/>
      <c r="J32" s="52"/>
    </row>
    <row r="33" spans="1:10" ht="81">
      <c r="A33" s="907"/>
      <c r="B33" s="200" t="s">
        <v>426</v>
      </c>
      <c r="C33" s="231" t="s">
        <v>993</v>
      </c>
      <c r="D33" s="52" t="s">
        <v>427</v>
      </c>
      <c r="E33" s="253">
        <v>742.5</v>
      </c>
      <c r="F33" s="52" t="s">
        <v>994</v>
      </c>
      <c r="G33" s="52"/>
      <c r="H33" s="52"/>
      <c r="I33" s="52"/>
      <c r="J33" s="52"/>
    </row>
    <row r="34" spans="1:10" ht="40.5">
      <c r="A34" s="907"/>
      <c r="B34" s="53" t="s">
        <v>426</v>
      </c>
      <c r="C34" s="231" t="s">
        <v>995</v>
      </c>
      <c r="D34" s="52" t="s">
        <v>996</v>
      </c>
      <c r="E34" s="253">
        <v>100</v>
      </c>
      <c r="F34" s="52" t="s">
        <v>997</v>
      </c>
      <c r="G34" s="52"/>
      <c r="H34" s="52"/>
      <c r="I34" s="52"/>
      <c r="J34" s="52"/>
    </row>
    <row r="35" spans="1:10" ht="35.25" customHeight="1">
      <c r="A35" s="907"/>
      <c r="B35" s="53"/>
      <c r="C35" s="231" t="s">
        <v>998</v>
      </c>
      <c r="D35" s="52" t="s">
        <v>428</v>
      </c>
      <c r="E35" s="253">
        <v>270</v>
      </c>
      <c r="F35" s="52" t="s">
        <v>999</v>
      </c>
      <c r="G35" s="52"/>
      <c r="H35" s="52"/>
      <c r="I35" s="52"/>
      <c r="J35" s="52"/>
    </row>
    <row r="36" spans="1:10" ht="36" customHeight="1">
      <c r="A36" s="907"/>
      <c r="B36" s="53"/>
      <c r="C36" s="231" t="s">
        <v>1000</v>
      </c>
      <c r="D36" s="52" t="s">
        <v>429</v>
      </c>
      <c r="E36" s="253">
        <v>90</v>
      </c>
      <c r="F36" s="52" t="s">
        <v>1001</v>
      </c>
      <c r="G36" s="52"/>
      <c r="H36" s="52"/>
      <c r="I36" s="52"/>
      <c r="J36" s="52"/>
    </row>
    <row r="37" spans="1:10" ht="40.5">
      <c r="A37" s="907"/>
      <c r="B37" s="53" t="s">
        <v>616</v>
      </c>
      <c r="C37" s="231">
        <v>80</v>
      </c>
      <c r="D37" s="52" t="s">
        <v>620</v>
      </c>
      <c r="E37" s="52">
        <v>22.82</v>
      </c>
      <c r="F37" s="52" t="s">
        <v>1063</v>
      </c>
      <c r="G37" s="52"/>
      <c r="H37" s="52"/>
      <c r="I37" s="52"/>
      <c r="J37" s="52"/>
    </row>
    <row r="38" spans="1:10">
      <c r="A38" s="907"/>
      <c r="B38" s="53"/>
      <c r="C38" s="231"/>
      <c r="D38" s="52"/>
      <c r="E38" s="234"/>
      <c r="F38" s="52"/>
      <c r="G38" s="52"/>
      <c r="H38" s="52"/>
      <c r="I38" s="52"/>
      <c r="J38" s="52"/>
    </row>
    <row r="39" spans="1:10">
      <c r="A39" s="907"/>
      <c r="C39" s="250"/>
      <c r="D39" s="57"/>
      <c r="E39" s="235"/>
      <c r="F39" s="52"/>
      <c r="G39" s="52"/>
      <c r="H39" s="52"/>
      <c r="I39" s="52"/>
      <c r="J39" s="52"/>
    </row>
    <row r="40" spans="1:10">
      <c r="A40" s="907"/>
      <c r="C40" s="231"/>
      <c r="D40" s="52"/>
      <c r="E40" s="234"/>
      <c r="F40" s="52"/>
      <c r="G40" s="52"/>
      <c r="H40" s="52"/>
      <c r="I40" s="52"/>
      <c r="J40" s="52"/>
    </row>
    <row r="41" spans="1:10">
      <c r="A41" s="907"/>
      <c r="C41" s="231"/>
      <c r="D41" s="52"/>
      <c r="E41" s="234"/>
      <c r="F41" s="52"/>
      <c r="G41" s="52"/>
      <c r="H41" s="52"/>
      <c r="I41" s="52"/>
      <c r="J41" s="52"/>
    </row>
    <row r="42" spans="1:10">
      <c r="A42" s="906" t="s">
        <v>268</v>
      </c>
      <c r="B42" s="906"/>
      <c r="C42" s="906"/>
      <c r="D42" s="906"/>
      <c r="E42" s="906"/>
      <c r="F42" s="906"/>
      <c r="G42" s="906"/>
      <c r="H42" s="906"/>
      <c r="I42" s="906"/>
      <c r="J42" s="906"/>
    </row>
    <row r="43" spans="1:10" ht="152.25" customHeight="1">
      <c r="A43" s="251">
        <v>202</v>
      </c>
      <c r="B43" s="56" t="s">
        <v>624</v>
      </c>
      <c r="C43" s="249">
        <v>110</v>
      </c>
      <c r="D43" s="59" t="s">
        <v>626</v>
      </c>
      <c r="E43" s="253">
        <v>712.5</v>
      </c>
      <c r="F43" s="59" t="s">
        <v>836</v>
      </c>
      <c r="G43" s="52"/>
      <c r="H43" s="52"/>
      <c r="I43" s="52"/>
      <c r="J43" s="52"/>
    </row>
    <row r="44" spans="1:10">
      <c r="A44" s="906" t="s">
        <v>321</v>
      </c>
      <c r="B44" s="906"/>
      <c r="C44" s="906"/>
      <c r="D44" s="906"/>
      <c r="E44" s="906"/>
      <c r="F44" s="906"/>
      <c r="G44" s="906"/>
      <c r="H44" s="906"/>
      <c r="I44" s="906"/>
      <c r="J44" s="906"/>
    </row>
    <row r="45" spans="1:10" ht="60.75">
      <c r="A45" s="54"/>
      <c r="B45" s="53" t="s">
        <v>367</v>
      </c>
      <c r="C45" s="231"/>
      <c r="D45" s="52"/>
      <c r="E45" s="234"/>
      <c r="F45" s="52"/>
      <c r="G45" s="52"/>
      <c r="H45" s="57"/>
      <c r="I45" s="52"/>
      <c r="J45" s="57"/>
    </row>
    <row r="46" spans="1:10" ht="60.75">
      <c r="A46" s="252">
        <v>202</v>
      </c>
      <c r="B46" s="52" t="s">
        <v>504</v>
      </c>
      <c r="C46" s="231">
        <v>130</v>
      </c>
      <c r="D46" s="52" t="s">
        <v>410</v>
      </c>
      <c r="E46" s="253">
        <v>480</v>
      </c>
      <c r="F46" s="52" t="s">
        <v>1049</v>
      </c>
      <c r="G46" s="52"/>
      <c r="H46" s="57"/>
      <c r="I46" s="52"/>
      <c r="J46" s="57"/>
    </row>
    <row r="47" spans="1:10">
      <c r="A47" s="54"/>
      <c r="B47" s="53"/>
      <c r="C47" s="231"/>
      <c r="D47" s="52"/>
      <c r="E47" s="241"/>
      <c r="F47" s="52"/>
      <c r="G47" s="52"/>
      <c r="H47" s="57"/>
      <c r="I47" s="52"/>
      <c r="J47" s="57"/>
    </row>
    <row r="48" spans="1:10">
      <c r="A48" s="52"/>
      <c r="C48" s="231"/>
      <c r="D48" s="52"/>
      <c r="E48" s="234"/>
      <c r="F48" s="52"/>
      <c r="G48" s="52"/>
      <c r="H48" s="57"/>
      <c r="I48" s="52"/>
      <c r="J48" s="57"/>
    </row>
    <row r="49" spans="1:10">
      <c r="A49" s="52"/>
      <c r="C49" s="231"/>
      <c r="D49" s="52"/>
      <c r="E49" s="234"/>
      <c r="F49" s="52"/>
      <c r="G49" s="52"/>
      <c r="H49" s="57"/>
      <c r="I49" s="52"/>
      <c r="J49" s="57"/>
    </row>
    <row r="50" spans="1:10">
      <c r="A50" s="52"/>
      <c r="C50" s="231"/>
      <c r="D50" s="52"/>
      <c r="E50" s="234"/>
      <c r="F50" s="52"/>
      <c r="G50" s="52"/>
      <c r="H50" s="57"/>
      <c r="I50" s="52"/>
      <c r="J50" s="57"/>
    </row>
    <row r="51" spans="1:10">
      <c r="A51" s="906" t="s">
        <v>322</v>
      </c>
      <c r="B51" s="906"/>
      <c r="C51" s="906"/>
      <c r="D51" s="906"/>
      <c r="E51" s="906"/>
      <c r="F51" s="906"/>
      <c r="G51" s="906"/>
      <c r="H51" s="906"/>
      <c r="I51" s="906"/>
      <c r="J51" s="906"/>
    </row>
    <row r="52" spans="1:10" ht="60.75">
      <c r="A52" s="901">
        <v>202</v>
      </c>
      <c r="B52" s="53" t="s">
        <v>367</v>
      </c>
      <c r="C52" s="231"/>
      <c r="D52" s="52"/>
      <c r="E52" s="234"/>
      <c r="F52" s="52"/>
      <c r="G52" s="52"/>
      <c r="H52" s="57"/>
      <c r="I52" s="52"/>
      <c r="J52" s="57"/>
    </row>
    <row r="53" spans="1:10" ht="60.75">
      <c r="A53" s="901"/>
      <c r="B53" s="52" t="s">
        <v>161</v>
      </c>
      <c r="C53" s="231">
        <v>159</v>
      </c>
      <c r="D53" s="52" t="s">
        <v>410</v>
      </c>
      <c r="E53" s="253">
        <v>23280</v>
      </c>
      <c r="F53" s="52" t="s">
        <v>1050</v>
      </c>
      <c r="G53" s="52"/>
      <c r="H53" s="57"/>
      <c r="I53" s="52"/>
      <c r="J53" s="57"/>
    </row>
    <row r="54" spans="1:10" ht="40.5">
      <c r="A54" s="52"/>
      <c r="B54" s="52" t="s">
        <v>161</v>
      </c>
      <c r="C54" s="231">
        <v>159</v>
      </c>
      <c r="D54" s="52" t="s">
        <v>843</v>
      </c>
      <c r="E54" s="253">
        <v>255.22</v>
      </c>
      <c r="F54" s="52" t="s">
        <v>1051</v>
      </c>
      <c r="G54" s="52"/>
      <c r="H54" s="57"/>
      <c r="I54" s="52"/>
      <c r="J54" s="57"/>
    </row>
    <row r="55" spans="1:10">
      <c r="A55" s="196"/>
      <c r="C55" s="239"/>
      <c r="D55" s="52"/>
      <c r="E55" s="234"/>
      <c r="F55" s="52"/>
      <c r="G55" s="52"/>
      <c r="H55" s="57"/>
      <c r="I55" s="52"/>
      <c r="J55" s="197"/>
    </row>
    <row r="56" spans="1:10">
      <c r="A56" s="196"/>
      <c r="C56" s="239"/>
      <c r="D56" s="52"/>
      <c r="E56" s="234"/>
      <c r="F56" s="52"/>
      <c r="G56" s="52"/>
      <c r="H56" s="57"/>
      <c r="I56" s="52"/>
      <c r="J56" s="198"/>
    </row>
    <row r="57" spans="1:10" s="207" customFormat="1" ht="27" customHeight="1">
      <c r="A57" s="902" t="s">
        <v>256</v>
      </c>
      <c r="B57" s="902"/>
      <c r="C57" s="902"/>
      <c r="D57" s="902"/>
      <c r="E57" s="202">
        <f>SUM(E4:E56)</f>
        <v>60328.218010000004</v>
      </c>
      <c r="F57" s="203"/>
      <c r="G57" s="204">
        <f>SUM(G4:G56)</f>
        <v>0</v>
      </c>
      <c r="H57" s="203"/>
      <c r="I57" s="205">
        <f>SUM(I4:I56)</f>
        <v>0</v>
      </c>
      <c r="J57" s="206"/>
    </row>
    <row r="66" spans="6:6">
      <c r="F66" s="61"/>
    </row>
    <row r="67" spans="6:6">
      <c r="F67" s="62"/>
    </row>
    <row r="68" spans="6:6">
      <c r="F68" s="61"/>
    </row>
    <row r="69" spans="6:6">
      <c r="F69" s="62"/>
    </row>
    <row r="70" spans="6:6">
      <c r="F70" s="62"/>
    </row>
    <row r="71" spans="6:6">
      <c r="F71" s="61"/>
    </row>
  </sheetData>
  <autoFilter ref="A3:H3" xr:uid="{00000000-0009-0000-0000-000003000000}"/>
  <mergeCells count="12">
    <mergeCell ref="A52:A53"/>
    <mergeCell ref="A57:D57"/>
    <mergeCell ref="A1:J1"/>
    <mergeCell ref="A2:D2"/>
    <mergeCell ref="A42:J42"/>
    <mergeCell ref="A4:J4"/>
    <mergeCell ref="A5:A22"/>
    <mergeCell ref="A23:J23"/>
    <mergeCell ref="A24:A41"/>
    <mergeCell ref="A44:J44"/>
    <mergeCell ref="A51:J51"/>
    <mergeCell ref="B29:B32"/>
  </mergeCells>
  <pageMargins left="0.94" right="0.196850393700787" top="0.43307086614173201" bottom="0.31496062992126" header="0.31496062992126" footer="0.31496062992126"/>
  <pageSetup paperSize="5" scale="75"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4" tint="0.79998168889431442"/>
  </sheetPr>
  <dimension ref="A1:P33"/>
  <sheetViews>
    <sheetView zoomScale="80" zoomScaleNormal="80" workbookViewId="0">
      <pane ySplit="3" topLeftCell="A31" activePane="bottomLeft" state="frozen"/>
      <selection pane="bottomLeft" activeCell="A15" sqref="A15:XFD15"/>
    </sheetView>
  </sheetViews>
  <sheetFormatPr defaultRowHeight="18"/>
  <cols>
    <col min="1" max="1" width="12.5" style="103" customWidth="1"/>
    <col min="2" max="2" width="27.125" style="103" customWidth="1"/>
    <col min="3" max="3" width="13.75" style="829" customWidth="1"/>
    <col min="4" max="4" width="22.625" style="103" customWidth="1"/>
    <col min="5" max="5" width="14.375" style="811" customWidth="1"/>
    <col min="6" max="6" width="124.875" style="103" customWidth="1"/>
    <col min="7" max="7" width="19.625" style="103" hidden="1" customWidth="1"/>
    <col min="8" max="8" width="54.625" style="103" hidden="1" customWidth="1"/>
    <col min="9" max="9" width="21.375" style="103" hidden="1" customWidth="1"/>
    <col min="10" max="10" width="64.375" style="103" hidden="1" customWidth="1"/>
    <col min="11" max="11" width="20.875" style="103" customWidth="1"/>
    <col min="12" max="12" width="13.75" style="103" customWidth="1"/>
    <col min="13" max="13" width="19" style="103" customWidth="1"/>
    <col min="14" max="16384" width="9" style="103"/>
  </cols>
  <sheetData>
    <row r="1" spans="1:16">
      <c r="A1" s="912" t="s">
        <v>285</v>
      </c>
      <c r="B1" s="913"/>
      <c r="C1" s="913"/>
      <c r="D1" s="913"/>
      <c r="E1" s="913"/>
      <c r="F1" s="913"/>
      <c r="G1" s="913"/>
      <c r="H1" s="913"/>
      <c r="I1" s="913"/>
      <c r="J1" s="913"/>
    </row>
    <row r="2" spans="1:16">
      <c r="A2" s="914" t="s">
        <v>320</v>
      </c>
      <c r="B2" s="914"/>
      <c r="C2" s="914"/>
      <c r="D2" s="914"/>
      <c r="E2" s="807"/>
      <c r="F2" s="104"/>
      <c r="G2" s="104"/>
      <c r="H2" s="104"/>
      <c r="I2" s="104"/>
      <c r="J2" s="105" t="s">
        <v>241</v>
      </c>
      <c r="K2" s="104"/>
      <c r="L2" s="104"/>
      <c r="M2" s="106"/>
      <c r="N2" s="104"/>
      <c r="O2" s="104"/>
      <c r="P2" s="104"/>
    </row>
    <row r="3" spans="1:16" ht="66" customHeight="1">
      <c r="A3" s="107" t="s">
        <v>273</v>
      </c>
      <c r="B3" s="107" t="s">
        <v>266</v>
      </c>
      <c r="C3" s="827" t="s">
        <v>317</v>
      </c>
      <c r="D3" s="107" t="s">
        <v>271</v>
      </c>
      <c r="E3" s="107" t="s">
        <v>248</v>
      </c>
      <c r="F3" s="107" t="s">
        <v>249</v>
      </c>
      <c r="G3" s="108" t="s">
        <v>323</v>
      </c>
      <c r="H3" s="109" t="s">
        <v>292</v>
      </c>
      <c r="I3" s="110" t="s">
        <v>300</v>
      </c>
      <c r="J3" s="111" t="s">
        <v>292</v>
      </c>
    </row>
    <row r="4" spans="1:16" s="294" customFormat="1">
      <c r="A4" s="290" t="s">
        <v>255</v>
      </c>
      <c r="B4" s="290"/>
      <c r="C4" s="291"/>
      <c r="D4" s="290"/>
      <c r="E4" s="808"/>
      <c r="F4" s="290"/>
      <c r="G4" s="292"/>
      <c r="H4" s="292"/>
      <c r="I4" s="292"/>
      <c r="J4" s="293"/>
    </row>
    <row r="5" spans="1:16" s="230" customFormat="1" ht="81" customHeight="1">
      <c r="A5" s="372">
        <v>203</v>
      </c>
      <c r="B5" s="371" t="s">
        <v>308</v>
      </c>
      <c r="C5" s="368">
        <v>16</v>
      </c>
      <c r="D5" s="374" t="s">
        <v>20</v>
      </c>
      <c r="E5" s="631">
        <v>1006.95</v>
      </c>
      <c r="F5" s="375" t="s">
        <v>1433</v>
      </c>
      <c r="G5" s="376"/>
      <c r="H5" s="374"/>
      <c r="I5" s="374"/>
      <c r="J5" s="374"/>
      <c r="M5" s="257"/>
    </row>
    <row r="6" spans="1:16" s="230" customFormat="1" ht="67.5" customHeight="1">
      <c r="A6" s="372">
        <v>203</v>
      </c>
      <c r="B6" s="371" t="s">
        <v>798</v>
      </c>
      <c r="C6" s="368">
        <v>21</v>
      </c>
      <c r="D6" s="374" t="s">
        <v>28</v>
      </c>
      <c r="E6" s="631">
        <v>350</v>
      </c>
      <c r="F6" s="375" t="s">
        <v>1434</v>
      </c>
      <c r="G6" s="376"/>
      <c r="H6" s="374"/>
      <c r="I6" s="374"/>
      <c r="J6" s="374"/>
      <c r="M6" s="257"/>
    </row>
    <row r="7" spans="1:16" s="230" customFormat="1" ht="85.5">
      <c r="A7" s="368">
        <v>203</v>
      </c>
      <c r="B7" s="367" t="s">
        <v>798</v>
      </c>
      <c r="C7" s="368">
        <v>50</v>
      </c>
      <c r="D7" s="374" t="s">
        <v>959</v>
      </c>
      <c r="E7" s="631">
        <v>52.5</v>
      </c>
      <c r="F7" s="369" t="s">
        <v>1435</v>
      </c>
      <c r="G7" s="365"/>
      <c r="H7" s="365"/>
      <c r="I7" s="365"/>
      <c r="J7" s="365"/>
      <c r="M7" s="257"/>
    </row>
    <row r="8" spans="1:16">
      <c r="A8" s="365"/>
      <c r="B8" s="365"/>
      <c r="C8" s="368"/>
      <c r="D8" s="365"/>
      <c r="E8" s="631"/>
      <c r="F8" s="365"/>
      <c r="G8" s="365"/>
      <c r="H8" s="365"/>
      <c r="I8" s="365"/>
      <c r="J8" s="365"/>
    </row>
    <row r="9" spans="1:16">
      <c r="A9" s="365"/>
      <c r="B9" s="365"/>
      <c r="C9" s="368"/>
      <c r="D9" s="365"/>
      <c r="E9" s="631"/>
      <c r="F9" s="365"/>
      <c r="G9" s="365"/>
      <c r="H9" s="365"/>
      <c r="I9" s="365"/>
      <c r="J9" s="365"/>
    </row>
    <row r="10" spans="1:16">
      <c r="A10" s="365"/>
      <c r="B10" s="365"/>
      <c r="C10" s="368"/>
      <c r="D10" s="365"/>
      <c r="E10" s="631"/>
      <c r="F10" s="365"/>
      <c r="G10" s="365"/>
      <c r="H10" s="365"/>
      <c r="I10" s="365"/>
      <c r="J10" s="365"/>
    </row>
    <row r="11" spans="1:16" s="294" customFormat="1">
      <c r="A11" s="915" t="s">
        <v>267</v>
      </c>
      <c r="B11" s="916"/>
      <c r="C11" s="916"/>
      <c r="D11" s="916"/>
      <c r="E11" s="916"/>
      <c r="F11" s="916"/>
      <c r="G11" s="916"/>
      <c r="H11" s="916"/>
      <c r="I11" s="916"/>
      <c r="J11" s="917"/>
    </row>
    <row r="12" spans="1:16" s="230" customFormat="1" ht="71.25">
      <c r="A12" s="368">
        <v>203</v>
      </c>
      <c r="B12" s="371" t="s">
        <v>798</v>
      </c>
      <c r="C12" s="368">
        <v>73</v>
      </c>
      <c r="D12" s="374" t="s">
        <v>86</v>
      </c>
      <c r="E12" s="631">
        <v>298.14</v>
      </c>
      <c r="F12" s="369" t="s">
        <v>1436</v>
      </c>
      <c r="G12" s="365"/>
      <c r="H12" s="365"/>
      <c r="I12" s="365"/>
      <c r="J12" s="365"/>
    </row>
    <row r="13" spans="1:16" s="294" customFormat="1" ht="30" customHeight="1">
      <c r="A13" s="915" t="s">
        <v>268</v>
      </c>
      <c r="B13" s="916"/>
      <c r="C13" s="916"/>
      <c r="D13" s="916"/>
      <c r="E13" s="916"/>
      <c r="F13" s="916"/>
      <c r="G13" s="916"/>
      <c r="H13" s="916"/>
      <c r="I13" s="916"/>
      <c r="J13" s="917"/>
    </row>
    <row r="14" spans="1:16" s="230" customFormat="1" ht="46.5" customHeight="1">
      <c r="A14" s="373">
        <v>203</v>
      </c>
      <c r="B14" s="371" t="s">
        <v>798</v>
      </c>
      <c r="C14" s="830"/>
      <c r="D14" s="374" t="s">
        <v>1462</v>
      </c>
      <c r="E14" s="631">
        <v>64.22</v>
      </c>
      <c r="F14" s="819" t="s">
        <v>1460</v>
      </c>
      <c r="G14" s="374"/>
      <c r="H14" s="374"/>
      <c r="I14" s="374"/>
      <c r="J14" s="374"/>
    </row>
    <row r="15" spans="1:16" s="843" customFormat="1" ht="52.5" customHeight="1">
      <c r="A15" s="838"/>
      <c r="B15" s="839"/>
      <c r="C15" s="368"/>
      <c r="D15" s="840"/>
      <c r="E15" s="841"/>
      <c r="F15" s="842"/>
      <c r="G15" s="840"/>
      <c r="H15" s="840"/>
      <c r="I15" s="840"/>
      <c r="J15" s="840"/>
    </row>
    <row r="16" spans="1:16" s="294" customFormat="1" ht="33.75" customHeight="1">
      <c r="A16" s="915" t="s">
        <v>321</v>
      </c>
      <c r="B16" s="916"/>
      <c r="C16" s="916"/>
      <c r="D16" s="916"/>
      <c r="E16" s="916"/>
      <c r="F16" s="916"/>
      <c r="G16" s="916"/>
      <c r="H16" s="916"/>
      <c r="I16" s="916"/>
      <c r="J16" s="917"/>
    </row>
    <row r="17" spans="1:10" s="230" customFormat="1" ht="51" customHeight="1">
      <c r="A17" s="368">
        <v>203</v>
      </c>
      <c r="B17" s="371" t="s">
        <v>798</v>
      </c>
      <c r="C17" s="368">
        <v>128</v>
      </c>
      <c r="D17" s="365" t="s">
        <v>788</v>
      </c>
      <c r="E17" s="631">
        <v>7.5</v>
      </c>
      <c r="F17" s="369" t="s">
        <v>1437</v>
      </c>
      <c r="G17" s="365"/>
      <c r="H17" s="370"/>
      <c r="I17" s="365"/>
      <c r="J17" s="370"/>
    </row>
    <row r="18" spans="1:10" s="230" customFormat="1" ht="139.5" customHeight="1">
      <c r="A18" s="368">
        <v>203</v>
      </c>
      <c r="B18" s="367" t="s">
        <v>798</v>
      </c>
      <c r="C18" s="368">
        <v>137</v>
      </c>
      <c r="D18" s="365" t="s">
        <v>789</v>
      </c>
      <c r="E18" s="631">
        <v>19.48</v>
      </c>
      <c r="F18" s="377" t="s">
        <v>1438</v>
      </c>
      <c r="G18" s="365"/>
      <c r="H18" s="370"/>
      <c r="I18" s="365"/>
      <c r="J18" s="370"/>
    </row>
    <row r="19" spans="1:10" ht="32.25" customHeight="1">
      <c r="A19" s="365"/>
      <c r="B19" s="365"/>
      <c r="C19" s="368"/>
      <c r="D19" s="365"/>
      <c r="E19" s="631"/>
      <c r="F19" s="365"/>
      <c r="G19" s="365"/>
      <c r="H19" s="370"/>
      <c r="I19" s="365"/>
      <c r="J19" s="370"/>
    </row>
    <row r="20" spans="1:10">
      <c r="A20" s="365"/>
      <c r="B20" s="365"/>
      <c r="C20" s="368"/>
      <c r="D20" s="365"/>
      <c r="E20" s="631"/>
      <c r="F20" s="365"/>
      <c r="G20" s="365"/>
      <c r="H20" s="370"/>
      <c r="I20" s="365"/>
      <c r="J20" s="370"/>
    </row>
    <row r="21" spans="1:10" s="294" customFormat="1">
      <c r="A21" s="915" t="s">
        <v>322</v>
      </c>
      <c r="B21" s="916"/>
      <c r="C21" s="916"/>
      <c r="D21" s="916"/>
      <c r="E21" s="916"/>
      <c r="F21" s="916"/>
      <c r="G21" s="916"/>
      <c r="H21" s="916"/>
      <c r="I21" s="916"/>
      <c r="J21" s="917"/>
    </row>
    <row r="22" spans="1:10" s="230" customFormat="1" ht="89.25" customHeight="1">
      <c r="A22" s="372">
        <v>203</v>
      </c>
      <c r="B22" s="371" t="s">
        <v>798</v>
      </c>
      <c r="C22" s="368">
        <v>150</v>
      </c>
      <c r="D22" s="374" t="s">
        <v>960</v>
      </c>
      <c r="E22" s="631">
        <v>1530</v>
      </c>
      <c r="F22" s="632" t="s">
        <v>1162</v>
      </c>
      <c r="G22" s="374"/>
      <c r="H22" s="633"/>
      <c r="I22" s="374"/>
      <c r="J22" s="633"/>
    </row>
    <row r="23" spans="1:10" s="230" customFormat="1" ht="89.25" customHeight="1">
      <c r="A23" s="372">
        <v>203</v>
      </c>
      <c r="B23" s="371" t="s">
        <v>798</v>
      </c>
      <c r="C23" s="368">
        <v>152</v>
      </c>
      <c r="D23" s="374" t="s">
        <v>376</v>
      </c>
      <c r="E23" s="631">
        <v>286.84440000000001</v>
      </c>
      <c r="F23" s="371" t="s">
        <v>1439</v>
      </c>
      <c r="G23" s="374"/>
      <c r="H23" s="633"/>
      <c r="I23" s="374"/>
      <c r="J23" s="633"/>
    </row>
    <row r="24" spans="1:10" s="230" customFormat="1" ht="89.25" customHeight="1">
      <c r="A24" s="366">
        <v>203</v>
      </c>
      <c r="B24" s="371" t="s">
        <v>798</v>
      </c>
      <c r="C24" s="368">
        <v>158</v>
      </c>
      <c r="D24" s="365" t="s">
        <v>356</v>
      </c>
      <c r="E24" s="631">
        <v>10</v>
      </c>
      <c r="F24" s="371" t="s">
        <v>1440</v>
      </c>
      <c r="G24" s="365"/>
      <c r="H24" s="370"/>
      <c r="I24" s="365"/>
      <c r="J24" s="370"/>
    </row>
    <row r="25" spans="1:10" s="230" customFormat="1" ht="89.25" customHeight="1">
      <c r="A25" s="366">
        <v>203</v>
      </c>
      <c r="B25" s="371" t="s">
        <v>798</v>
      </c>
      <c r="C25" s="368">
        <v>159</v>
      </c>
      <c r="D25" s="365" t="s">
        <v>357</v>
      </c>
      <c r="E25" s="631">
        <v>16.48</v>
      </c>
      <c r="F25" s="375" t="s">
        <v>1441</v>
      </c>
      <c r="G25" s="365"/>
      <c r="H25" s="370"/>
      <c r="I25" s="365"/>
      <c r="J25" s="370"/>
    </row>
    <row r="26" spans="1:10" s="230" customFormat="1" ht="89.25" customHeight="1">
      <c r="A26" s="366">
        <v>203</v>
      </c>
      <c r="B26" s="371" t="s">
        <v>798</v>
      </c>
      <c r="C26" s="368">
        <v>190</v>
      </c>
      <c r="D26" s="365" t="s">
        <v>730</v>
      </c>
      <c r="E26" s="631">
        <v>147.24720000000002</v>
      </c>
      <c r="F26" s="369" t="s">
        <v>1163</v>
      </c>
      <c r="G26" s="365"/>
      <c r="H26" s="370"/>
      <c r="I26" s="365"/>
      <c r="J26" s="370"/>
    </row>
    <row r="27" spans="1:10" s="230" customFormat="1" ht="59.25" customHeight="1">
      <c r="A27" s="372">
        <v>203</v>
      </c>
      <c r="B27" s="371" t="s">
        <v>798</v>
      </c>
      <c r="C27" s="368">
        <v>195</v>
      </c>
      <c r="D27" s="374" t="s">
        <v>731</v>
      </c>
      <c r="E27" s="631">
        <v>11796.12</v>
      </c>
      <c r="F27" s="375" t="s">
        <v>1423</v>
      </c>
      <c r="G27" s="374"/>
      <c r="H27" s="633"/>
      <c r="I27" s="374"/>
      <c r="J27" s="633"/>
    </row>
    <row r="28" spans="1:10" s="230" customFormat="1" ht="89.25" customHeight="1">
      <c r="A28" s="366"/>
      <c r="B28" s="371" t="s">
        <v>798</v>
      </c>
      <c r="C28" s="368">
        <v>196</v>
      </c>
      <c r="D28" s="365" t="s">
        <v>732</v>
      </c>
      <c r="E28" s="631">
        <v>189.72</v>
      </c>
      <c r="F28" s="375" t="s">
        <v>1164</v>
      </c>
      <c r="G28" s="365"/>
      <c r="H28" s="370"/>
      <c r="I28" s="365"/>
      <c r="J28" s="370"/>
    </row>
    <row r="29" spans="1:10" s="230" customFormat="1" ht="272.25" customHeight="1">
      <c r="A29" s="372">
        <v>203</v>
      </c>
      <c r="B29" s="371" t="s">
        <v>798</v>
      </c>
      <c r="C29" s="368">
        <v>197</v>
      </c>
      <c r="D29" s="374" t="s">
        <v>733</v>
      </c>
      <c r="E29" s="631">
        <v>2322.5300000000002</v>
      </c>
      <c r="F29" s="375" t="s">
        <v>1447</v>
      </c>
      <c r="G29" s="374"/>
      <c r="H29" s="633"/>
      <c r="I29" s="374"/>
      <c r="J29" s="633"/>
    </row>
    <row r="30" spans="1:10" s="237" customFormat="1" ht="89.25" customHeight="1">
      <c r="A30" s="372">
        <v>203</v>
      </c>
      <c r="B30" s="371" t="s">
        <v>798</v>
      </c>
      <c r="C30" s="368">
        <v>197</v>
      </c>
      <c r="D30" s="374" t="s">
        <v>734</v>
      </c>
      <c r="E30" s="631">
        <v>34.142800000000001</v>
      </c>
      <c r="F30" s="375" t="s">
        <v>1165</v>
      </c>
      <c r="G30" s="374"/>
      <c r="H30" s="633"/>
      <c r="I30" s="374"/>
      <c r="J30" s="633"/>
    </row>
    <row r="31" spans="1:10">
      <c r="A31" s="288"/>
      <c r="B31" s="286"/>
      <c r="C31" s="828"/>
      <c r="D31" s="288"/>
      <c r="E31" s="809"/>
      <c r="F31" s="288"/>
      <c r="G31" s="288"/>
      <c r="H31" s="289"/>
      <c r="I31" s="288"/>
      <c r="J31" s="289"/>
    </row>
    <row r="32" spans="1:10">
      <c r="A32" s="288"/>
      <c r="B32" s="288"/>
      <c r="C32" s="828"/>
      <c r="D32" s="288"/>
      <c r="E32" s="809"/>
      <c r="F32" s="288"/>
      <c r="G32" s="288"/>
      <c r="H32" s="289"/>
      <c r="I32" s="288"/>
      <c r="J32" s="289"/>
    </row>
    <row r="33" spans="1:10" ht="28.9" customHeight="1">
      <c r="A33" s="911" t="s">
        <v>256</v>
      </c>
      <c r="B33" s="911"/>
      <c r="C33" s="911"/>
      <c r="D33" s="911"/>
      <c r="E33" s="810">
        <f>SUM(E3:E32)</f>
        <v>18131.874400000001</v>
      </c>
      <c r="F33" s="112"/>
      <c r="G33" s="256">
        <f>SUM(G3:G32)</f>
        <v>0</v>
      </c>
      <c r="H33" s="112"/>
      <c r="I33" s="256">
        <f>SUM(I3:I32)</f>
        <v>0</v>
      </c>
      <c r="J33" s="112"/>
    </row>
  </sheetData>
  <autoFilter ref="A3:H3" xr:uid="{00000000-0009-0000-0000-000004000000}"/>
  <mergeCells count="7">
    <mergeCell ref="A33:D33"/>
    <mergeCell ref="A1:J1"/>
    <mergeCell ref="A2:D2"/>
    <mergeCell ref="A11:J11"/>
    <mergeCell ref="A13:J13"/>
    <mergeCell ref="A16:J16"/>
    <mergeCell ref="A21:J21"/>
  </mergeCells>
  <pageMargins left="0.82" right="0.27559055118110198" top="0.46" bottom="0.15748031496063" header="0.64" footer="0.16"/>
  <pageSetup paperSize="5" scale="7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4" tint="0.79998168889431442"/>
  </sheetPr>
  <dimension ref="A1:J88"/>
  <sheetViews>
    <sheetView topLeftCell="C1" zoomScale="90" zoomScaleNormal="90" workbookViewId="0">
      <pane ySplit="3" topLeftCell="A80" activePane="bottomLeft" state="frozen"/>
      <selection pane="bottomLeft" activeCell="D102" sqref="D102"/>
    </sheetView>
  </sheetViews>
  <sheetFormatPr defaultRowHeight="15.75"/>
  <cols>
    <col min="1" max="1" width="8.75" style="566" customWidth="1"/>
    <col min="2" max="2" width="23.25" style="473" customWidth="1"/>
    <col min="3" max="3" width="16.75" style="549" customWidth="1"/>
    <col min="4" max="4" width="19.5" style="550" customWidth="1"/>
    <col min="5" max="5" width="16.375" style="551" customWidth="1"/>
    <col min="6" max="6" width="125.75" style="473" customWidth="1"/>
    <col min="7" max="7" width="14.75" style="473" hidden="1" customWidth="1"/>
    <col min="8" max="8" width="43.25" style="473" hidden="1" customWidth="1"/>
    <col min="9" max="9" width="17.25" style="473" hidden="1" customWidth="1"/>
    <col min="10" max="10" width="13.375" style="473" hidden="1" customWidth="1"/>
    <col min="11" max="16384" width="9" style="473"/>
  </cols>
  <sheetData>
    <row r="1" spans="1:10" ht="33" customHeight="1">
      <c r="A1" s="921" t="s">
        <v>286</v>
      </c>
      <c r="B1" s="922"/>
      <c r="C1" s="922"/>
      <c r="D1" s="922"/>
      <c r="E1" s="922"/>
      <c r="F1" s="922"/>
      <c r="G1" s="922"/>
      <c r="H1" s="922"/>
      <c r="I1" s="922"/>
      <c r="J1" s="922"/>
    </row>
    <row r="2" spans="1:10" ht="31.5" customHeight="1">
      <c r="A2" s="923" t="s">
        <v>320</v>
      </c>
      <c r="B2" s="923"/>
      <c r="C2" s="923"/>
      <c r="D2" s="923"/>
      <c r="E2" s="561"/>
      <c r="F2" s="474"/>
      <c r="G2" s="474"/>
      <c r="H2" s="474"/>
      <c r="I2" s="474"/>
      <c r="J2" s="475" t="s">
        <v>241</v>
      </c>
    </row>
    <row r="3" spans="1:10" s="483" customFormat="1" ht="54" customHeight="1">
      <c r="A3" s="476" t="s">
        <v>273</v>
      </c>
      <c r="B3" s="476" t="s">
        <v>266</v>
      </c>
      <c r="C3" s="477" t="s">
        <v>317</v>
      </c>
      <c r="D3" s="478" t="s">
        <v>271</v>
      </c>
      <c r="E3" s="477" t="s">
        <v>248</v>
      </c>
      <c r="F3" s="476" t="s">
        <v>249</v>
      </c>
      <c r="G3" s="479" t="s">
        <v>323</v>
      </c>
      <c r="H3" s="480" t="s">
        <v>292</v>
      </c>
      <c r="I3" s="481" t="s">
        <v>300</v>
      </c>
      <c r="J3" s="482" t="s">
        <v>292</v>
      </c>
    </row>
    <row r="4" spans="1:10" s="491" customFormat="1" ht="83.25" customHeight="1">
      <c r="A4" s="484">
        <v>204</v>
      </c>
      <c r="B4" s="485" t="s">
        <v>818</v>
      </c>
      <c r="C4" s="486"/>
      <c r="D4" s="485" t="s">
        <v>819</v>
      </c>
      <c r="E4" s="487">
        <v>47.199952799999998</v>
      </c>
      <c r="F4" s="488" t="s">
        <v>1240</v>
      </c>
      <c r="G4" s="489"/>
      <c r="H4" s="489"/>
      <c r="I4" s="489"/>
      <c r="J4" s="490"/>
    </row>
    <row r="5" spans="1:10" s="495" customFormat="1" ht="51" customHeight="1">
      <c r="A5" s="484">
        <v>204</v>
      </c>
      <c r="B5" s="485" t="s">
        <v>818</v>
      </c>
      <c r="C5" s="486"/>
      <c r="D5" s="485" t="s">
        <v>820</v>
      </c>
      <c r="E5" s="487">
        <v>25</v>
      </c>
      <c r="F5" s="485" t="s">
        <v>821</v>
      </c>
      <c r="G5" s="492"/>
      <c r="H5" s="493"/>
      <c r="I5" s="494"/>
      <c r="J5" s="493"/>
    </row>
    <row r="6" spans="1:10" s="495" customFormat="1" ht="87" customHeight="1">
      <c r="A6" s="484">
        <v>204</v>
      </c>
      <c r="B6" s="485" t="s">
        <v>818</v>
      </c>
      <c r="C6" s="496">
        <v>163</v>
      </c>
      <c r="D6" s="485" t="s">
        <v>822</v>
      </c>
      <c r="E6" s="487">
        <v>115</v>
      </c>
      <c r="F6" s="488" t="s">
        <v>866</v>
      </c>
      <c r="G6" s="492"/>
      <c r="H6" s="493"/>
      <c r="I6" s="494"/>
      <c r="J6" s="493"/>
    </row>
    <row r="7" spans="1:10" s="495" customFormat="1" ht="24.75" customHeight="1">
      <c r="A7" s="924" t="s">
        <v>334</v>
      </c>
      <c r="B7" s="925"/>
      <c r="C7" s="497"/>
      <c r="D7" s="497"/>
      <c r="E7" s="562"/>
      <c r="F7" s="497"/>
      <c r="G7" s="492"/>
      <c r="H7" s="493"/>
      <c r="I7" s="494"/>
      <c r="J7" s="493"/>
    </row>
    <row r="8" spans="1:10" s="495" customFormat="1" ht="27.75" customHeight="1">
      <c r="A8" s="564" t="s">
        <v>255</v>
      </c>
      <c r="B8" s="498"/>
      <c r="C8" s="498"/>
      <c r="D8" s="498"/>
      <c r="E8" s="563"/>
      <c r="F8" s="498"/>
      <c r="G8" s="489"/>
      <c r="H8" s="489"/>
      <c r="I8" s="489"/>
      <c r="J8" s="490"/>
    </row>
    <row r="9" spans="1:10" s="495" customFormat="1" ht="47.25">
      <c r="A9" s="447">
        <v>204</v>
      </c>
      <c r="B9" s="485" t="s">
        <v>7</v>
      </c>
      <c r="C9" s="499">
        <v>2</v>
      </c>
      <c r="D9" s="485" t="s">
        <v>8</v>
      </c>
      <c r="E9" s="500">
        <v>503.87</v>
      </c>
      <c r="F9" s="501" t="s">
        <v>823</v>
      </c>
      <c r="G9" s="502"/>
      <c r="H9" s="502"/>
      <c r="I9" s="502"/>
      <c r="J9" s="503"/>
    </row>
    <row r="10" spans="1:10" s="506" customFormat="1" ht="47.25">
      <c r="A10" s="447">
        <v>204</v>
      </c>
      <c r="B10" s="485" t="s">
        <v>7</v>
      </c>
      <c r="C10" s="496">
        <v>6</v>
      </c>
      <c r="D10" s="485" t="s">
        <v>11</v>
      </c>
      <c r="E10" s="500">
        <v>33.07</v>
      </c>
      <c r="F10" s="501" t="s">
        <v>867</v>
      </c>
      <c r="G10" s="504"/>
      <c r="H10" s="505"/>
      <c r="I10" s="505"/>
      <c r="J10" s="505"/>
    </row>
    <row r="11" spans="1:10" s="506" customFormat="1" ht="31.5">
      <c r="A11" s="447">
        <v>204</v>
      </c>
      <c r="B11" s="485" t="s">
        <v>7</v>
      </c>
      <c r="C11" s="496">
        <v>7</v>
      </c>
      <c r="D11" s="485" t="s">
        <v>401</v>
      </c>
      <c r="E11" s="500">
        <v>85.28</v>
      </c>
      <c r="F11" s="501" t="s">
        <v>1002</v>
      </c>
      <c r="G11" s="504"/>
      <c r="H11" s="505"/>
      <c r="I11" s="505"/>
      <c r="J11" s="505"/>
    </row>
    <row r="12" spans="1:10" s="506" customFormat="1" ht="47.25">
      <c r="A12" s="447">
        <v>204</v>
      </c>
      <c r="B12" s="485" t="s">
        <v>7</v>
      </c>
      <c r="C12" s="496">
        <v>8</v>
      </c>
      <c r="D12" s="485" t="s">
        <v>13</v>
      </c>
      <c r="E12" s="500">
        <v>9.3699999999999992</v>
      </c>
      <c r="F12" s="501" t="s">
        <v>868</v>
      </c>
      <c r="G12" s="504"/>
      <c r="H12" s="505"/>
      <c r="I12" s="505"/>
      <c r="J12" s="505"/>
    </row>
    <row r="13" spans="1:10" s="506" customFormat="1" ht="31.5">
      <c r="A13" s="447">
        <v>204</v>
      </c>
      <c r="B13" s="485" t="s">
        <v>7</v>
      </c>
      <c r="C13" s="496">
        <v>9</v>
      </c>
      <c r="D13" s="485" t="s">
        <v>14</v>
      </c>
      <c r="E13" s="500">
        <v>2.48</v>
      </c>
      <c r="F13" s="501" t="s">
        <v>869</v>
      </c>
      <c r="G13" s="504"/>
      <c r="H13" s="505"/>
      <c r="I13" s="505"/>
      <c r="J13" s="505"/>
    </row>
    <row r="14" spans="1:10" s="506" customFormat="1" ht="31.5">
      <c r="A14" s="447">
        <v>204</v>
      </c>
      <c r="B14" s="485" t="s">
        <v>7</v>
      </c>
      <c r="C14" s="496">
        <v>10</v>
      </c>
      <c r="D14" s="485" t="s">
        <v>15</v>
      </c>
      <c r="E14" s="500">
        <v>18.600000000000001</v>
      </c>
      <c r="F14" s="501" t="s">
        <v>1003</v>
      </c>
      <c r="G14" s="504"/>
      <c r="H14" s="505"/>
      <c r="I14" s="505"/>
      <c r="J14" s="505"/>
    </row>
    <row r="15" spans="1:10" s="506" customFormat="1" ht="31.5">
      <c r="A15" s="447">
        <v>204</v>
      </c>
      <c r="B15" s="485" t="s">
        <v>7</v>
      </c>
      <c r="C15" s="496">
        <v>12</v>
      </c>
      <c r="D15" s="485" t="s">
        <v>764</v>
      </c>
      <c r="E15" s="507">
        <v>15.25</v>
      </c>
      <c r="F15" s="448" t="s">
        <v>870</v>
      </c>
      <c r="G15" s="504"/>
      <c r="H15" s="505"/>
      <c r="I15" s="505"/>
      <c r="J15" s="505"/>
    </row>
    <row r="16" spans="1:10" s="506" customFormat="1" ht="63">
      <c r="A16" s="447">
        <v>204</v>
      </c>
      <c r="B16" s="485" t="s">
        <v>7</v>
      </c>
      <c r="C16" s="447">
        <v>13</v>
      </c>
      <c r="D16" s="485" t="s">
        <v>18</v>
      </c>
      <c r="E16" s="500">
        <v>241.89</v>
      </c>
      <c r="F16" s="501" t="s">
        <v>824</v>
      </c>
      <c r="G16" s="504"/>
      <c r="H16" s="505"/>
      <c r="I16" s="505"/>
      <c r="J16" s="505"/>
    </row>
    <row r="17" spans="1:10" s="506" customFormat="1" ht="94.5">
      <c r="A17" s="447">
        <v>204</v>
      </c>
      <c r="B17" s="485" t="s">
        <v>659</v>
      </c>
      <c r="C17" s="447">
        <v>19</v>
      </c>
      <c r="D17" s="485" t="s">
        <v>659</v>
      </c>
      <c r="E17" s="500">
        <v>40</v>
      </c>
      <c r="F17" s="501" t="s">
        <v>1212</v>
      </c>
      <c r="G17" s="504"/>
      <c r="H17" s="505"/>
      <c r="I17" s="505"/>
      <c r="J17" s="505"/>
    </row>
    <row r="18" spans="1:10" s="506" customFormat="1" ht="159.75" customHeight="1">
      <c r="A18" s="447">
        <v>204</v>
      </c>
      <c r="B18" s="485" t="s">
        <v>27</v>
      </c>
      <c r="C18" s="447">
        <v>21</v>
      </c>
      <c r="D18" s="485" t="s">
        <v>28</v>
      </c>
      <c r="E18" s="507">
        <v>653.51</v>
      </c>
      <c r="F18" s="448" t="s">
        <v>1004</v>
      </c>
      <c r="G18" s="504"/>
      <c r="H18" s="505"/>
      <c r="I18" s="505"/>
      <c r="J18" s="505"/>
    </row>
    <row r="19" spans="1:10" s="506" customFormat="1" ht="136.5" customHeight="1">
      <c r="A19" s="447">
        <v>204</v>
      </c>
      <c r="B19" s="485" t="s">
        <v>27</v>
      </c>
      <c r="C19" s="447">
        <v>22</v>
      </c>
      <c r="D19" s="485" t="s">
        <v>765</v>
      </c>
      <c r="E19" s="508">
        <v>24.66</v>
      </c>
      <c r="F19" s="509" t="s">
        <v>1005</v>
      </c>
      <c r="G19" s="504"/>
      <c r="H19" s="505"/>
      <c r="I19" s="505"/>
      <c r="J19" s="505"/>
    </row>
    <row r="20" spans="1:10" s="506" customFormat="1" ht="63">
      <c r="A20" s="447">
        <v>204</v>
      </c>
      <c r="B20" s="485" t="s">
        <v>27</v>
      </c>
      <c r="C20" s="447">
        <v>23</v>
      </c>
      <c r="D20" s="485" t="s">
        <v>766</v>
      </c>
      <c r="E20" s="500">
        <v>265.60000000000002</v>
      </c>
      <c r="F20" s="448" t="s">
        <v>1006</v>
      </c>
      <c r="G20" s="504"/>
      <c r="H20" s="505"/>
      <c r="I20" s="505"/>
      <c r="J20" s="505"/>
    </row>
    <row r="21" spans="1:10" s="506" customFormat="1" ht="78.75">
      <c r="A21" s="447">
        <v>204</v>
      </c>
      <c r="B21" s="485" t="s">
        <v>27</v>
      </c>
      <c r="C21" s="447">
        <v>24</v>
      </c>
      <c r="D21" s="485" t="s">
        <v>767</v>
      </c>
      <c r="E21" s="510">
        <v>88</v>
      </c>
      <c r="F21" s="448" t="s">
        <v>1213</v>
      </c>
      <c r="G21" s="504"/>
      <c r="H21" s="505"/>
      <c r="I21" s="505"/>
      <c r="J21" s="505"/>
    </row>
    <row r="22" spans="1:10" s="506" customFormat="1" ht="47.25">
      <c r="A22" s="447">
        <v>204</v>
      </c>
      <c r="B22" s="485" t="s">
        <v>27</v>
      </c>
      <c r="C22" s="447">
        <v>25</v>
      </c>
      <c r="D22" s="485" t="s">
        <v>32</v>
      </c>
      <c r="E22" s="500">
        <v>13</v>
      </c>
      <c r="F22" s="448" t="s">
        <v>1317</v>
      </c>
      <c r="G22" s="504"/>
      <c r="H22" s="505"/>
      <c r="I22" s="505"/>
      <c r="J22" s="505"/>
    </row>
    <row r="23" spans="1:10" s="506" customFormat="1" ht="63">
      <c r="A23" s="447">
        <v>204</v>
      </c>
      <c r="B23" s="485" t="s">
        <v>27</v>
      </c>
      <c r="C23" s="447">
        <v>26</v>
      </c>
      <c r="D23" s="485" t="s">
        <v>33</v>
      </c>
      <c r="E23" s="500">
        <v>80</v>
      </c>
      <c r="F23" s="448" t="s">
        <v>1007</v>
      </c>
      <c r="G23" s="504"/>
      <c r="H23" s="505"/>
      <c r="I23" s="505"/>
      <c r="J23" s="505"/>
    </row>
    <row r="24" spans="1:10" s="506" customFormat="1" ht="94.5">
      <c r="A24" s="447">
        <v>204</v>
      </c>
      <c r="B24" s="485" t="s">
        <v>27</v>
      </c>
      <c r="C24" s="447">
        <v>27</v>
      </c>
      <c r="D24" s="485" t="s">
        <v>768</v>
      </c>
      <c r="E24" s="507">
        <f>6.77+22.88</f>
        <v>29.65</v>
      </c>
      <c r="F24" s="448" t="s">
        <v>1318</v>
      </c>
      <c r="G24" s="504"/>
      <c r="H24" s="505"/>
      <c r="I24" s="505"/>
      <c r="J24" s="505"/>
    </row>
    <row r="25" spans="1:10" s="506" customFormat="1" ht="63">
      <c r="A25" s="447">
        <v>204</v>
      </c>
      <c r="B25" s="488" t="s">
        <v>769</v>
      </c>
      <c r="C25" s="447">
        <v>32</v>
      </c>
      <c r="D25" s="448" t="s">
        <v>769</v>
      </c>
      <c r="E25" s="615">
        <v>723.58</v>
      </c>
      <c r="F25" s="511" t="s">
        <v>1214</v>
      </c>
      <c r="G25" s="504"/>
      <c r="H25" s="505"/>
      <c r="I25" s="505"/>
      <c r="J25" s="505"/>
    </row>
    <row r="26" spans="1:10" s="506" customFormat="1" ht="31.5">
      <c r="A26" s="447">
        <v>204</v>
      </c>
      <c r="B26" s="488" t="s">
        <v>770</v>
      </c>
      <c r="C26" s="447">
        <v>35</v>
      </c>
      <c r="D26" s="448" t="s">
        <v>771</v>
      </c>
      <c r="E26" s="500">
        <v>4.9800000000000004</v>
      </c>
      <c r="F26" s="511" t="s">
        <v>1008</v>
      </c>
      <c r="G26" s="504"/>
      <c r="H26" s="505"/>
      <c r="I26" s="505"/>
      <c r="J26" s="505"/>
    </row>
    <row r="27" spans="1:10" s="506" customFormat="1" ht="31.5">
      <c r="A27" s="447">
        <v>204</v>
      </c>
      <c r="B27" s="488" t="s">
        <v>770</v>
      </c>
      <c r="C27" s="447">
        <v>36</v>
      </c>
      <c r="D27" s="448" t="s">
        <v>772</v>
      </c>
      <c r="E27" s="500"/>
      <c r="F27" s="448"/>
      <c r="G27" s="504"/>
      <c r="H27" s="505"/>
      <c r="I27" s="505"/>
      <c r="J27" s="505"/>
    </row>
    <row r="28" spans="1:10" s="506" customFormat="1" ht="31.5">
      <c r="A28" s="447">
        <v>204</v>
      </c>
      <c r="B28" s="488" t="s">
        <v>770</v>
      </c>
      <c r="C28" s="447">
        <v>38</v>
      </c>
      <c r="D28" s="448" t="s">
        <v>773</v>
      </c>
      <c r="E28" s="616">
        <v>20.99</v>
      </c>
      <c r="F28" s="511" t="s">
        <v>1009</v>
      </c>
      <c r="G28" s="504"/>
      <c r="H28" s="505"/>
      <c r="I28" s="505"/>
      <c r="J28" s="505"/>
    </row>
    <row r="29" spans="1:10" s="506" customFormat="1" ht="47.25">
      <c r="A29" s="447">
        <v>204</v>
      </c>
      <c r="B29" s="488" t="s">
        <v>770</v>
      </c>
      <c r="C29" s="447">
        <v>39</v>
      </c>
      <c r="D29" s="448" t="s">
        <v>774</v>
      </c>
      <c r="E29" s="616">
        <v>18</v>
      </c>
      <c r="F29" s="511" t="s">
        <v>1010</v>
      </c>
      <c r="G29" s="504"/>
      <c r="H29" s="505"/>
      <c r="I29" s="505"/>
      <c r="J29" s="505"/>
    </row>
    <row r="30" spans="1:10" s="506" customFormat="1" ht="78.75">
      <c r="A30" s="447">
        <v>204</v>
      </c>
      <c r="B30" s="488" t="s">
        <v>511</v>
      </c>
      <c r="C30" s="447">
        <v>42</v>
      </c>
      <c r="D30" s="448" t="s">
        <v>775</v>
      </c>
      <c r="E30" s="512">
        <v>36.518999999999998</v>
      </c>
      <c r="F30" s="448" t="s">
        <v>1424</v>
      </c>
      <c r="G30" s="504"/>
      <c r="H30" s="505"/>
      <c r="I30" s="505"/>
      <c r="J30" s="505"/>
    </row>
    <row r="31" spans="1:10" s="506" customFormat="1" ht="78.75">
      <c r="A31" s="447">
        <v>204</v>
      </c>
      <c r="B31" s="488" t="s">
        <v>511</v>
      </c>
      <c r="C31" s="447">
        <v>43</v>
      </c>
      <c r="D31" s="448" t="s">
        <v>776</v>
      </c>
      <c r="E31" s="512">
        <v>4.2939999999999996</v>
      </c>
      <c r="F31" s="448" t="s">
        <v>1427</v>
      </c>
      <c r="G31" s="504"/>
      <c r="H31" s="505"/>
      <c r="I31" s="505"/>
      <c r="J31" s="505"/>
    </row>
    <row r="32" spans="1:10" s="506" customFormat="1" ht="63">
      <c r="A32" s="447">
        <v>204</v>
      </c>
      <c r="B32" s="488" t="s">
        <v>511</v>
      </c>
      <c r="C32" s="447">
        <v>44</v>
      </c>
      <c r="D32" s="448" t="s">
        <v>49</v>
      </c>
      <c r="E32" s="512">
        <v>32.292999999999999</v>
      </c>
      <c r="F32" s="448" t="s">
        <v>1426</v>
      </c>
      <c r="G32" s="504"/>
      <c r="H32" s="505"/>
      <c r="I32" s="505"/>
      <c r="J32" s="505"/>
    </row>
    <row r="33" spans="1:10" s="506" customFormat="1" ht="110.25">
      <c r="A33" s="447">
        <v>204</v>
      </c>
      <c r="B33" s="488" t="s">
        <v>511</v>
      </c>
      <c r="C33" s="447">
        <v>45</v>
      </c>
      <c r="D33" s="448" t="s">
        <v>50</v>
      </c>
      <c r="E33" s="512">
        <v>69.144000000000005</v>
      </c>
      <c r="F33" s="448" t="s">
        <v>1425</v>
      </c>
      <c r="G33" s="504"/>
      <c r="H33" s="505"/>
      <c r="I33" s="505"/>
      <c r="J33" s="505"/>
    </row>
    <row r="34" spans="1:10" s="506" customFormat="1" ht="56.25" customHeight="1">
      <c r="A34" s="447">
        <v>204</v>
      </c>
      <c r="B34" s="488" t="s">
        <v>511</v>
      </c>
      <c r="C34" s="447">
        <v>46</v>
      </c>
      <c r="D34" s="448" t="s">
        <v>777</v>
      </c>
      <c r="E34" s="500">
        <v>50</v>
      </c>
      <c r="F34" s="448" t="s">
        <v>1428</v>
      </c>
      <c r="G34" s="504"/>
      <c r="H34" s="505"/>
      <c r="I34" s="505"/>
      <c r="J34" s="505"/>
    </row>
    <row r="35" spans="1:10" s="506" customFormat="1" ht="47.25" customHeight="1">
      <c r="A35" s="447">
        <v>204</v>
      </c>
      <c r="B35" s="488" t="s">
        <v>511</v>
      </c>
      <c r="C35" s="447">
        <v>47</v>
      </c>
      <c r="D35" s="448" t="s">
        <v>51</v>
      </c>
      <c r="E35" s="500">
        <v>0.13</v>
      </c>
      <c r="F35" s="448" t="s">
        <v>1429</v>
      </c>
      <c r="G35" s="504"/>
      <c r="H35" s="505"/>
      <c r="I35" s="505"/>
      <c r="J35" s="505"/>
    </row>
    <row r="36" spans="1:10" s="506" customFormat="1" ht="21.75" customHeight="1">
      <c r="A36" s="447">
        <v>204</v>
      </c>
      <c r="B36" s="488" t="s">
        <v>511</v>
      </c>
      <c r="C36" s="447">
        <v>48</v>
      </c>
      <c r="D36" s="448" t="s">
        <v>52</v>
      </c>
      <c r="E36" s="500">
        <v>0</v>
      </c>
      <c r="F36" s="448"/>
      <c r="G36" s="504"/>
      <c r="H36" s="505"/>
      <c r="I36" s="505"/>
      <c r="J36" s="505"/>
    </row>
    <row r="37" spans="1:10" s="506" customFormat="1" ht="94.5">
      <c r="A37" s="447">
        <v>204</v>
      </c>
      <c r="B37" s="488" t="s">
        <v>511</v>
      </c>
      <c r="C37" s="447">
        <v>49</v>
      </c>
      <c r="D37" s="448" t="s">
        <v>340</v>
      </c>
      <c r="E37" s="500">
        <v>50</v>
      </c>
      <c r="F37" s="448" t="s">
        <v>1224</v>
      </c>
      <c r="G37" s="504"/>
      <c r="H37" s="505"/>
      <c r="I37" s="505"/>
      <c r="J37" s="505"/>
    </row>
    <row r="38" spans="1:10" s="506" customFormat="1" ht="173.25">
      <c r="A38" s="447">
        <v>204</v>
      </c>
      <c r="B38" s="488" t="s">
        <v>511</v>
      </c>
      <c r="C38" s="447">
        <v>50</v>
      </c>
      <c r="D38" s="448" t="s">
        <v>53</v>
      </c>
      <c r="E38" s="512">
        <v>129.506</v>
      </c>
      <c r="F38" s="448" t="s">
        <v>1379</v>
      </c>
      <c r="G38" s="504"/>
      <c r="H38" s="505"/>
      <c r="I38" s="505"/>
      <c r="J38" s="505"/>
    </row>
    <row r="39" spans="1:10" s="506" customFormat="1" ht="63">
      <c r="A39" s="447">
        <v>204</v>
      </c>
      <c r="B39" s="488" t="s">
        <v>55</v>
      </c>
      <c r="C39" s="447">
        <v>52</v>
      </c>
      <c r="D39" s="448" t="s">
        <v>56</v>
      </c>
      <c r="E39" s="542">
        <v>20</v>
      </c>
      <c r="F39" s="448" t="s">
        <v>1011</v>
      </c>
      <c r="G39" s="504"/>
      <c r="H39" s="505"/>
      <c r="I39" s="505"/>
      <c r="J39" s="505"/>
    </row>
    <row r="40" spans="1:10" s="506" customFormat="1" ht="110.25">
      <c r="A40" s="447">
        <v>204</v>
      </c>
      <c r="B40" s="488" t="s">
        <v>55</v>
      </c>
      <c r="C40" s="447">
        <v>53</v>
      </c>
      <c r="D40" s="448" t="s">
        <v>57</v>
      </c>
      <c r="E40" s="500">
        <v>303</v>
      </c>
      <c r="F40" s="448" t="s">
        <v>1012</v>
      </c>
      <c r="G40" s="504"/>
      <c r="H40" s="505"/>
      <c r="I40" s="505"/>
      <c r="J40" s="505"/>
    </row>
    <row r="41" spans="1:10" s="506" customFormat="1" ht="181.5" customHeight="1">
      <c r="A41" s="513">
        <v>204</v>
      </c>
      <c r="B41" s="514" t="s">
        <v>55</v>
      </c>
      <c r="C41" s="513">
        <v>54</v>
      </c>
      <c r="D41" s="515" t="s">
        <v>778</v>
      </c>
      <c r="E41" s="516">
        <v>0</v>
      </c>
      <c r="F41" s="515"/>
      <c r="G41" s="504"/>
      <c r="H41" s="505"/>
      <c r="I41" s="505"/>
      <c r="J41" s="505"/>
    </row>
    <row r="42" spans="1:10" s="506" customFormat="1" ht="94.5">
      <c r="A42" s="447">
        <v>204</v>
      </c>
      <c r="B42" s="488" t="s">
        <v>55</v>
      </c>
      <c r="C42" s="447">
        <v>56</v>
      </c>
      <c r="D42" s="448" t="s">
        <v>60</v>
      </c>
      <c r="E42" s="500">
        <v>88</v>
      </c>
      <c r="F42" s="448" t="s">
        <v>1013</v>
      </c>
      <c r="G42" s="504"/>
      <c r="H42" s="505"/>
      <c r="I42" s="505"/>
      <c r="J42" s="505"/>
    </row>
    <row r="43" spans="1:10" s="506" customFormat="1" ht="50.25" customHeight="1">
      <c r="A43" s="447">
        <v>204</v>
      </c>
      <c r="B43" s="488" t="s">
        <v>55</v>
      </c>
      <c r="C43" s="447">
        <v>58</v>
      </c>
      <c r="D43" s="448" t="s">
        <v>62</v>
      </c>
      <c r="E43" s="500">
        <v>199</v>
      </c>
      <c r="F43" s="448" t="s">
        <v>1014</v>
      </c>
      <c r="G43" s="504"/>
      <c r="H43" s="505"/>
      <c r="I43" s="505"/>
      <c r="J43" s="505"/>
    </row>
    <row r="44" spans="1:10" s="506" customFormat="1" ht="81" customHeight="1">
      <c r="A44" s="447">
        <v>204</v>
      </c>
      <c r="B44" s="488" t="s">
        <v>66</v>
      </c>
      <c r="C44" s="447">
        <v>62</v>
      </c>
      <c r="D44" s="448" t="s">
        <v>67</v>
      </c>
      <c r="E44" s="500">
        <v>11</v>
      </c>
      <c r="F44" s="448" t="s">
        <v>1239</v>
      </c>
      <c r="G44" s="504"/>
      <c r="H44" s="505"/>
      <c r="I44" s="505"/>
      <c r="J44" s="505"/>
    </row>
    <row r="45" spans="1:10" s="529" customFormat="1">
      <c r="A45" s="564" t="s">
        <v>267</v>
      </c>
      <c r="B45" s="498"/>
      <c r="C45" s="498"/>
      <c r="D45" s="498"/>
      <c r="E45" s="563"/>
      <c r="F45" s="498"/>
      <c r="G45" s="555"/>
      <c r="H45" s="556"/>
      <c r="I45" s="556"/>
      <c r="J45" s="556"/>
    </row>
    <row r="46" spans="1:10" s="520" customFormat="1" ht="47.25">
      <c r="A46" s="517">
        <v>204</v>
      </c>
      <c r="B46" s="488" t="s">
        <v>71</v>
      </c>
      <c r="C46" s="447">
        <v>63</v>
      </c>
      <c r="D46" s="448" t="s">
        <v>72</v>
      </c>
      <c r="E46" s="507">
        <v>3.8</v>
      </c>
      <c r="F46" s="511" t="s">
        <v>1215</v>
      </c>
      <c r="G46" s="518"/>
      <c r="H46" s="518"/>
      <c r="I46" s="518"/>
      <c r="J46" s="519"/>
    </row>
    <row r="47" spans="1:10" s="506" customFormat="1" ht="303.75" customHeight="1">
      <c r="A47" s="517">
        <v>204</v>
      </c>
      <c r="B47" s="488" t="s">
        <v>779</v>
      </c>
      <c r="C47" s="447">
        <v>64</v>
      </c>
      <c r="D47" s="448" t="s">
        <v>442</v>
      </c>
      <c r="E47" s="521">
        <v>33.799999999999997</v>
      </c>
      <c r="F47" s="522" t="s">
        <v>1015</v>
      </c>
      <c r="G47" s="504"/>
      <c r="H47" s="505"/>
      <c r="I47" s="505"/>
      <c r="J47" s="505"/>
    </row>
    <row r="48" spans="1:10" s="506" customFormat="1" ht="47.25">
      <c r="A48" s="517">
        <v>204</v>
      </c>
      <c r="B48" s="488" t="s">
        <v>779</v>
      </c>
      <c r="C48" s="447">
        <v>65</v>
      </c>
      <c r="D48" s="448" t="s">
        <v>441</v>
      </c>
      <c r="E48" s="521">
        <v>112</v>
      </c>
      <c r="F48" s="522" t="s">
        <v>1225</v>
      </c>
      <c r="G48" s="504"/>
      <c r="H48" s="505"/>
      <c r="I48" s="505"/>
      <c r="J48" s="505"/>
    </row>
    <row r="49" spans="1:10" s="506" customFormat="1" ht="47.25">
      <c r="A49" s="517">
        <v>204</v>
      </c>
      <c r="B49" s="488" t="s">
        <v>779</v>
      </c>
      <c r="C49" s="447" t="s">
        <v>780</v>
      </c>
      <c r="D49" s="448" t="s">
        <v>77</v>
      </c>
      <c r="E49" s="507">
        <v>110</v>
      </c>
      <c r="F49" s="488" t="s">
        <v>864</v>
      </c>
      <c r="G49" s="504"/>
      <c r="H49" s="505"/>
      <c r="I49" s="505"/>
      <c r="J49" s="505"/>
    </row>
    <row r="50" spans="1:10" s="506" customFormat="1" ht="78.75">
      <c r="A50" s="517">
        <v>204</v>
      </c>
      <c r="B50" s="488" t="s">
        <v>779</v>
      </c>
      <c r="C50" s="447">
        <v>67</v>
      </c>
      <c r="D50" s="448" t="s">
        <v>78</v>
      </c>
      <c r="E50" s="521">
        <v>11.63</v>
      </c>
      <c r="F50" s="522" t="s">
        <v>1016</v>
      </c>
      <c r="G50" s="504"/>
      <c r="H50" s="505"/>
      <c r="I50" s="505"/>
      <c r="J50" s="505"/>
    </row>
    <row r="51" spans="1:10" s="506" customFormat="1" ht="252">
      <c r="A51" s="517">
        <v>204</v>
      </c>
      <c r="B51" s="488" t="s">
        <v>779</v>
      </c>
      <c r="C51" s="447">
        <v>68</v>
      </c>
      <c r="D51" s="448" t="s">
        <v>79</v>
      </c>
      <c r="E51" s="507">
        <v>240</v>
      </c>
      <c r="F51" s="488" t="s">
        <v>1017</v>
      </c>
      <c r="G51" s="504"/>
      <c r="H51" s="505"/>
      <c r="I51" s="505"/>
      <c r="J51" s="505"/>
    </row>
    <row r="52" spans="1:10" s="506" customFormat="1" ht="31.5">
      <c r="A52" s="517">
        <v>204</v>
      </c>
      <c r="B52" s="488" t="s">
        <v>781</v>
      </c>
      <c r="C52" s="447">
        <v>69</v>
      </c>
      <c r="D52" s="448" t="s">
        <v>341</v>
      </c>
      <c r="E52" s="523">
        <f>6143560/100000</f>
        <v>61.435600000000001</v>
      </c>
      <c r="F52" s="511" t="s">
        <v>1216</v>
      </c>
      <c r="G52" s="504"/>
      <c r="H52" s="505"/>
      <c r="I52" s="505"/>
      <c r="J52" s="505"/>
    </row>
    <row r="53" spans="1:10" s="506" customFormat="1" ht="78.75">
      <c r="A53" s="517">
        <v>204</v>
      </c>
      <c r="B53" s="488" t="s">
        <v>781</v>
      </c>
      <c r="C53" s="447">
        <v>72</v>
      </c>
      <c r="D53" s="448" t="s">
        <v>83</v>
      </c>
      <c r="E53" s="523">
        <f>5233000/100000</f>
        <v>52.33</v>
      </c>
      <c r="F53" s="511" t="s">
        <v>1226</v>
      </c>
      <c r="G53" s="504"/>
      <c r="H53" s="505"/>
      <c r="I53" s="505"/>
      <c r="J53" s="505"/>
    </row>
    <row r="54" spans="1:10" s="506" customFormat="1" ht="63">
      <c r="A54" s="517">
        <v>204</v>
      </c>
      <c r="B54" s="488" t="s">
        <v>431</v>
      </c>
      <c r="C54" s="447" t="s">
        <v>430</v>
      </c>
      <c r="D54" s="511" t="s">
        <v>431</v>
      </c>
      <c r="E54" s="507">
        <v>44.5</v>
      </c>
      <c r="F54" s="488" t="s">
        <v>1238</v>
      </c>
      <c r="G54" s="504"/>
      <c r="H54" s="505"/>
      <c r="I54" s="505"/>
      <c r="J54" s="505"/>
    </row>
    <row r="55" spans="1:10" s="506" customFormat="1" ht="78.75">
      <c r="A55" s="517">
        <v>204</v>
      </c>
      <c r="B55" s="488" t="s">
        <v>85</v>
      </c>
      <c r="C55" s="447">
        <v>78</v>
      </c>
      <c r="D55" s="448" t="s">
        <v>91</v>
      </c>
      <c r="E55" s="507">
        <v>71</v>
      </c>
      <c r="F55" s="488" t="s">
        <v>1018</v>
      </c>
      <c r="G55" s="504"/>
      <c r="H55" s="505"/>
      <c r="I55" s="505"/>
      <c r="J55" s="505"/>
    </row>
    <row r="56" spans="1:10" s="506" customFormat="1" ht="47.25">
      <c r="A56" s="517">
        <v>204</v>
      </c>
      <c r="B56" s="488" t="s">
        <v>93</v>
      </c>
      <c r="C56" s="447">
        <v>80</v>
      </c>
      <c r="D56" s="448" t="s">
        <v>94</v>
      </c>
      <c r="E56" s="523">
        <v>15</v>
      </c>
      <c r="F56" s="511" t="s">
        <v>1217</v>
      </c>
      <c r="G56" s="504"/>
      <c r="H56" s="505"/>
      <c r="I56" s="505"/>
      <c r="J56" s="505"/>
    </row>
    <row r="57" spans="1:10" s="506" customFormat="1" ht="47.25">
      <c r="A57" s="517">
        <v>204</v>
      </c>
      <c r="B57" s="488" t="s">
        <v>93</v>
      </c>
      <c r="C57" s="447">
        <v>81</v>
      </c>
      <c r="D57" s="448" t="s">
        <v>782</v>
      </c>
      <c r="E57" s="500">
        <v>3.8</v>
      </c>
      <c r="F57" s="488" t="s">
        <v>865</v>
      </c>
      <c r="G57" s="504"/>
      <c r="H57" s="505"/>
      <c r="I57" s="505"/>
      <c r="J57" s="505"/>
    </row>
    <row r="58" spans="1:10" s="506" customFormat="1" ht="31.5">
      <c r="A58" s="517">
        <v>204</v>
      </c>
      <c r="B58" s="488" t="s">
        <v>97</v>
      </c>
      <c r="C58" s="447">
        <v>84</v>
      </c>
      <c r="D58" s="448" t="s">
        <v>98</v>
      </c>
      <c r="E58" s="616">
        <v>32</v>
      </c>
      <c r="F58" s="511" t="s">
        <v>1218</v>
      </c>
      <c r="G58" s="504"/>
      <c r="H58" s="505"/>
      <c r="I58" s="505"/>
      <c r="J58" s="505"/>
    </row>
    <row r="59" spans="1:10" s="529" customFormat="1">
      <c r="A59" s="564" t="s">
        <v>268</v>
      </c>
      <c r="B59" s="498"/>
      <c r="C59" s="498"/>
      <c r="D59" s="498"/>
      <c r="E59" s="563"/>
      <c r="F59" s="498"/>
      <c r="G59" s="555"/>
      <c r="H59" s="556"/>
      <c r="I59" s="556"/>
      <c r="J59" s="556"/>
    </row>
    <row r="60" spans="1:10" s="520" customFormat="1" ht="94.5">
      <c r="A60" s="524">
        <v>204</v>
      </c>
      <c r="B60" s="488" t="s">
        <v>110</v>
      </c>
      <c r="C60" s="447">
        <v>96</v>
      </c>
      <c r="D60" s="448" t="s">
        <v>783</v>
      </c>
      <c r="E60" s="525">
        <v>17</v>
      </c>
      <c r="F60" s="488" t="s">
        <v>885</v>
      </c>
      <c r="G60" s="526"/>
      <c r="H60" s="527"/>
      <c r="I60" s="527"/>
      <c r="J60" s="527"/>
    </row>
    <row r="61" spans="1:10" s="529" customFormat="1" ht="110.25">
      <c r="A61" s="524">
        <v>204</v>
      </c>
      <c r="B61" s="447" t="s">
        <v>112</v>
      </c>
      <c r="C61" s="524">
        <v>97</v>
      </c>
      <c r="D61" s="448" t="s">
        <v>368</v>
      </c>
      <c r="E61" s="528">
        <v>36</v>
      </c>
      <c r="F61" s="522" t="s">
        <v>1019</v>
      </c>
      <c r="G61" s="502"/>
      <c r="H61" s="502"/>
      <c r="I61" s="502"/>
      <c r="J61" s="503"/>
    </row>
    <row r="62" spans="1:10" s="506" customFormat="1" ht="47.25">
      <c r="A62" s="524">
        <v>204</v>
      </c>
      <c r="B62" s="447" t="s">
        <v>114</v>
      </c>
      <c r="C62" s="524">
        <v>99</v>
      </c>
      <c r="D62" s="448" t="s">
        <v>115</v>
      </c>
      <c r="E62" s="525">
        <v>3</v>
      </c>
      <c r="F62" s="448" t="s">
        <v>871</v>
      </c>
      <c r="G62" s="530"/>
      <c r="H62" s="531"/>
      <c r="I62" s="531"/>
      <c r="J62" s="531"/>
    </row>
    <row r="63" spans="1:10" s="506" customFormat="1" ht="63">
      <c r="A63" s="524">
        <v>204</v>
      </c>
      <c r="B63" s="447" t="s">
        <v>114</v>
      </c>
      <c r="C63" s="524">
        <v>102</v>
      </c>
      <c r="D63" s="448" t="s">
        <v>118</v>
      </c>
      <c r="E63" s="525">
        <v>9</v>
      </c>
      <c r="F63" s="448" t="s">
        <v>1020</v>
      </c>
      <c r="G63" s="530"/>
      <c r="H63" s="531"/>
      <c r="I63" s="531"/>
      <c r="J63" s="531"/>
    </row>
    <row r="64" spans="1:10" s="506" customFormat="1" ht="47.25">
      <c r="A64" s="524">
        <v>204</v>
      </c>
      <c r="B64" s="447" t="s">
        <v>120</v>
      </c>
      <c r="C64" s="524">
        <v>104</v>
      </c>
      <c r="D64" s="448" t="s">
        <v>121</v>
      </c>
      <c r="E64" s="525">
        <v>3.8</v>
      </c>
      <c r="F64" s="448" t="s">
        <v>835</v>
      </c>
      <c r="G64" s="530"/>
      <c r="H64" s="531"/>
      <c r="I64" s="531"/>
      <c r="J64" s="531"/>
    </row>
    <row r="65" spans="1:10" s="506" customFormat="1" ht="252">
      <c r="A65" s="524">
        <v>204</v>
      </c>
      <c r="B65" s="524" t="s">
        <v>624</v>
      </c>
      <c r="C65" s="524">
        <v>110</v>
      </c>
      <c r="D65" s="448" t="s">
        <v>291</v>
      </c>
      <c r="E65" s="532">
        <v>180.58</v>
      </c>
      <c r="F65" s="488" t="s">
        <v>1021</v>
      </c>
      <c r="G65" s="530"/>
      <c r="H65" s="531"/>
      <c r="I65" s="531"/>
      <c r="J65" s="531"/>
    </row>
    <row r="66" spans="1:10" s="534" customFormat="1" ht="78.75">
      <c r="A66" s="524">
        <v>204</v>
      </c>
      <c r="B66" s="447" t="s">
        <v>135</v>
      </c>
      <c r="C66" s="524">
        <v>115</v>
      </c>
      <c r="D66" s="448" t="s">
        <v>136</v>
      </c>
      <c r="E66" s="532">
        <v>3.5</v>
      </c>
      <c r="F66" s="488" t="s">
        <v>825</v>
      </c>
      <c r="G66" s="533"/>
    </row>
    <row r="67" spans="1:10" s="534" customFormat="1" ht="63">
      <c r="A67" s="524">
        <v>204</v>
      </c>
      <c r="B67" s="447" t="s">
        <v>135</v>
      </c>
      <c r="C67" s="524">
        <v>116</v>
      </c>
      <c r="D67" s="448" t="s">
        <v>137</v>
      </c>
      <c r="E67" s="532">
        <v>21.8</v>
      </c>
      <c r="F67" s="488" t="s">
        <v>1219</v>
      </c>
      <c r="G67" s="533"/>
    </row>
    <row r="68" spans="1:10" s="534" customFormat="1" ht="78.75">
      <c r="A68" s="524">
        <v>204</v>
      </c>
      <c r="B68" s="447" t="s">
        <v>140</v>
      </c>
      <c r="C68" s="524">
        <v>119</v>
      </c>
      <c r="D68" s="448" t="s">
        <v>141</v>
      </c>
      <c r="E68" s="525">
        <v>16</v>
      </c>
      <c r="F68" s="448" t="s">
        <v>1022</v>
      </c>
      <c r="G68" s="533"/>
    </row>
    <row r="69" spans="1:10" s="534" customFormat="1" ht="47.25">
      <c r="A69" s="524">
        <v>204</v>
      </c>
      <c r="B69" s="447" t="s">
        <v>143</v>
      </c>
      <c r="C69" s="524">
        <v>120</v>
      </c>
      <c r="D69" s="448" t="s">
        <v>784</v>
      </c>
      <c r="E69" s="617">
        <v>8</v>
      </c>
      <c r="F69" s="511" t="s">
        <v>1023</v>
      </c>
      <c r="G69" s="533"/>
    </row>
    <row r="70" spans="1:10" s="560" customFormat="1" ht="31.5">
      <c r="A70" s="564" t="s">
        <v>321</v>
      </c>
      <c r="B70" s="498"/>
      <c r="C70" s="498"/>
      <c r="D70" s="498"/>
      <c r="E70" s="563"/>
      <c r="F70" s="498"/>
      <c r="G70" s="559"/>
    </row>
    <row r="71" spans="1:10" s="536" customFormat="1" ht="63">
      <c r="A71" s="447">
        <v>204</v>
      </c>
      <c r="B71" s="488" t="s">
        <v>504</v>
      </c>
      <c r="C71" s="447">
        <v>131</v>
      </c>
      <c r="D71" s="448" t="s">
        <v>505</v>
      </c>
      <c r="E71" s="542">
        <v>5.0599999999999996</v>
      </c>
      <c r="F71" s="488" t="s">
        <v>1024</v>
      </c>
      <c r="G71" s="535"/>
    </row>
    <row r="72" spans="1:10" s="537" customFormat="1" ht="126">
      <c r="A72" s="447">
        <v>204</v>
      </c>
      <c r="B72" s="447" t="s">
        <v>168</v>
      </c>
      <c r="C72" s="447">
        <v>137</v>
      </c>
      <c r="D72" s="448" t="s">
        <v>169</v>
      </c>
      <c r="E72" s="618">
        <v>151.75</v>
      </c>
      <c r="F72" s="488" t="s">
        <v>1220</v>
      </c>
      <c r="G72" s="533"/>
      <c r="H72" s="534"/>
      <c r="I72" s="534"/>
      <c r="J72" s="534"/>
    </row>
    <row r="73" spans="1:10" s="538" customFormat="1" ht="31.5">
      <c r="A73" s="564" t="s">
        <v>322</v>
      </c>
      <c r="B73" s="498"/>
      <c r="C73" s="498"/>
      <c r="D73" s="498"/>
      <c r="E73" s="563"/>
      <c r="F73" s="498"/>
      <c r="G73" s="557"/>
      <c r="H73" s="557"/>
      <c r="I73" s="557"/>
      <c r="J73" s="558"/>
    </row>
    <row r="74" spans="1:10" s="539" customFormat="1" ht="110.25">
      <c r="A74" s="447">
        <v>204</v>
      </c>
      <c r="B74" s="447" t="s">
        <v>195</v>
      </c>
      <c r="C74" s="447">
        <v>154</v>
      </c>
      <c r="D74" s="448" t="s">
        <v>196</v>
      </c>
      <c r="E74" s="500">
        <v>40</v>
      </c>
      <c r="F74" s="488" t="s">
        <v>1221</v>
      </c>
      <c r="G74" s="526"/>
      <c r="H74" s="536"/>
      <c r="I74" s="527"/>
      <c r="J74" s="536"/>
    </row>
    <row r="75" spans="1:10" s="537" customFormat="1" ht="63">
      <c r="A75" s="447">
        <v>204</v>
      </c>
      <c r="B75" s="488" t="s">
        <v>411</v>
      </c>
      <c r="C75" s="447">
        <v>159</v>
      </c>
      <c r="D75" s="448" t="s">
        <v>826</v>
      </c>
      <c r="E75" s="500">
        <v>18.79</v>
      </c>
      <c r="F75" s="488" t="s">
        <v>1414</v>
      </c>
      <c r="G75" s="504"/>
      <c r="H75" s="534"/>
      <c r="I75" s="505"/>
      <c r="J75" s="534"/>
    </row>
    <row r="76" spans="1:10" s="537" customFormat="1" ht="63">
      <c r="A76" s="447">
        <v>204</v>
      </c>
      <c r="B76" s="448" t="s">
        <v>210</v>
      </c>
      <c r="C76" s="447">
        <v>171</v>
      </c>
      <c r="D76" s="448" t="s">
        <v>211</v>
      </c>
      <c r="E76" s="500">
        <v>10.32</v>
      </c>
      <c r="F76" s="488" t="s">
        <v>910</v>
      </c>
      <c r="G76" s="504"/>
      <c r="H76" s="534"/>
      <c r="I76" s="505"/>
      <c r="J76" s="534"/>
    </row>
    <row r="77" spans="1:10" s="538" customFormat="1" ht="47.25">
      <c r="A77" s="447">
        <v>204</v>
      </c>
      <c r="B77" s="448" t="s">
        <v>877</v>
      </c>
      <c r="C77" s="447"/>
      <c r="D77" s="448" t="s">
        <v>1222</v>
      </c>
      <c r="E77" s="500">
        <v>400</v>
      </c>
      <c r="F77" s="488" t="s">
        <v>1223</v>
      </c>
      <c r="G77" s="502"/>
      <c r="H77" s="502"/>
      <c r="I77" s="502"/>
      <c r="J77" s="503"/>
    </row>
    <row r="78" spans="1:10" s="541" customFormat="1" ht="47.25">
      <c r="A78" s="447">
        <v>204</v>
      </c>
      <c r="B78" s="448" t="s">
        <v>234</v>
      </c>
      <c r="C78" s="447">
        <v>195</v>
      </c>
      <c r="D78" s="448" t="s">
        <v>235</v>
      </c>
      <c r="E78" s="540">
        <v>83</v>
      </c>
      <c r="F78" s="511" t="s">
        <v>1025</v>
      </c>
      <c r="G78" s="504"/>
      <c r="H78" s="534"/>
      <c r="I78" s="505"/>
      <c r="J78" s="534"/>
    </row>
    <row r="79" spans="1:10" s="506" customFormat="1" ht="63" customHeight="1">
      <c r="A79" s="447">
        <v>204</v>
      </c>
      <c r="B79" s="448" t="s">
        <v>315</v>
      </c>
      <c r="C79" s="447">
        <v>200</v>
      </c>
      <c r="D79" s="448" t="s">
        <v>785</v>
      </c>
      <c r="E79" s="542">
        <v>19</v>
      </c>
      <c r="F79" s="488" t="s">
        <v>1227</v>
      </c>
      <c r="G79" s="504"/>
      <c r="H79" s="534"/>
      <c r="I79" s="505"/>
      <c r="J79" s="534"/>
    </row>
    <row r="80" spans="1:10" s="548" customFormat="1">
      <c r="A80" s="565"/>
      <c r="B80" s="547"/>
      <c r="C80" s="486"/>
      <c r="D80" s="547"/>
      <c r="E80" s="486"/>
      <c r="F80" s="497"/>
      <c r="G80" s="544"/>
      <c r="H80" s="545"/>
      <c r="I80" s="543"/>
      <c r="J80" s="546"/>
    </row>
    <row r="81" spans="1:10" s="571" customFormat="1" ht="29.25" customHeight="1">
      <c r="A81" s="918" t="s">
        <v>256</v>
      </c>
      <c r="B81" s="919"/>
      <c r="C81" s="919"/>
      <c r="D81" s="920"/>
      <c r="E81" s="567">
        <f>SUM(E4:E79)</f>
        <v>5869.7615527999997</v>
      </c>
      <c r="F81" s="568"/>
      <c r="G81" s="569">
        <f>SUM(G5:G79)</f>
        <v>0</v>
      </c>
      <c r="H81" s="568"/>
      <c r="I81" s="569">
        <f>SUM(I5:I79)</f>
        <v>0</v>
      </c>
      <c r="J81" s="570"/>
    </row>
    <row r="85" spans="1:10">
      <c r="F85" s="552"/>
    </row>
    <row r="86" spans="1:10">
      <c r="F86" s="553"/>
    </row>
    <row r="88" spans="1:10">
      <c r="E88" s="554"/>
    </row>
  </sheetData>
  <autoFilter ref="A3:H3" xr:uid="{00000000-0009-0000-0000-000005000000}"/>
  <mergeCells count="4">
    <mergeCell ref="A81:D81"/>
    <mergeCell ref="A1:J1"/>
    <mergeCell ref="A2:D2"/>
    <mergeCell ref="A7:B7"/>
  </mergeCells>
  <pageMargins left="0.511811023622047" right="0.23622047244094499" top="0.23622047244094499" bottom="0.196850393700787" header="0.31496062992126" footer="0.15748031496063"/>
  <pageSetup paperSize="5" scale="7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4" tint="0.79998168889431442"/>
  </sheetPr>
  <dimension ref="A1:P35"/>
  <sheetViews>
    <sheetView tabSelected="1" zoomScale="90" zoomScaleNormal="90" workbookViewId="0">
      <pane ySplit="3" topLeftCell="A6" activePane="bottomLeft" state="frozen"/>
      <selection pane="bottomLeft" activeCell="E6" sqref="E6"/>
    </sheetView>
  </sheetViews>
  <sheetFormatPr defaultColWidth="8.875" defaultRowHeight="15.75"/>
  <cols>
    <col min="1" max="1" width="8.875" style="332"/>
    <col min="2" max="2" width="27.125" style="333" customWidth="1"/>
    <col min="3" max="3" width="17.125" style="332" bestFit="1" customWidth="1"/>
    <col min="4" max="4" width="35" style="300" customWidth="1"/>
    <col min="5" max="5" width="18" style="334" customWidth="1"/>
    <col min="6" max="6" width="63.5" style="300" customWidth="1"/>
    <col min="7" max="7" width="14.625" style="300" hidden="1" customWidth="1"/>
    <col min="8" max="8" width="43.375" style="300" hidden="1" customWidth="1"/>
    <col min="9" max="9" width="17.375" style="300" hidden="1" customWidth="1"/>
    <col min="10" max="10" width="53" style="300" hidden="1" customWidth="1"/>
    <col min="11" max="16384" width="8.875" style="300"/>
  </cols>
  <sheetData>
    <row r="1" spans="1:16" ht="27" customHeight="1">
      <c r="A1" s="926" t="s">
        <v>327</v>
      </c>
      <c r="B1" s="927"/>
      <c r="C1" s="927"/>
      <c r="D1" s="927"/>
      <c r="E1" s="927"/>
      <c r="F1" s="927"/>
      <c r="G1" s="927"/>
      <c r="H1" s="927"/>
      <c r="I1" s="927"/>
      <c r="J1" s="927"/>
    </row>
    <row r="2" spans="1:16">
      <c r="A2" s="931" t="s">
        <v>320</v>
      </c>
      <c r="B2" s="931"/>
      <c r="C2" s="931"/>
      <c r="D2" s="931"/>
      <c r="E2" s="301"/>
      <c r="F2" s="301"/>
      <c r="G2" s="301"/>
      <c r="H2" s="301"/>
      <c r="I2" s="301"/>
      <c r="J2" s="302" t="s">
        <v>241</v>
      </c>
      <c r="K2" s="301"/>
      <c r="L2" s="301"/>
      <c r="M2" s="303"/>
      <c r="N2" s="301"/>
      <c r="O2" s="301"/>
      <c r="P2" s="301"/>
    </row>
    <row r="3" spans="1:16" ht="63">
      <c r="A3" s="304" t="s">
        <v>273</v>
      </c>
      <c r="B3" s="305" t="s">
        <v>266</v>
      </c>
      <c r="C3" s="304" t="s">
        <v>317</v>
      </c>
      <c r="D3" s="304" t="s">
        <v>271</v>
      </c>
      <c r="E3" s="304" t="s">
        <v>248</v>
      </c>
      <c r="F3" s="304" t="s">
        <v>249</v>
      </c>
      <c r="G3" s="306" t="s">
        <v>323</v>
      </c>
      <c r="H3" s="307" t="s">
        <v>292</v>
      </c>
      <c r="I3" s="308" t="s">
        <v>300</v>
      </c>
      <c r="J3" s="309" t="s">
        <v>292</v>
      </c>
    </row>
    <row r="4" spans="1:16">
      <c r="A4" s="932" t="s">
        <v>255</v>
      </c>
      <c r="B4" s="933"/>
      <c r="C4" s="933"/>
      <c r="D4" s="933"/>
      <c r="E4" s="933"/>
      <c r="F4" s="933"/>
      <c r="G4" s="933"/>
      <c r="H4" s="933"/>
      <c r="I4" s="933"/>
      <c r="J4" s="934"/>
    </row>
    <row r="5" spans="1:16" ht="54" customHeight="1">
      <c r="A5" s="816">
        <v>206</v>
      </c>
      <c r="B5" s="313" t="s">
        <v>37</v>
      </c>
      <c r="C5" s="817">
        <v>32</v>
      </c>
      <c r="D5" s="812" t="s">
        <v>464</v>
      </c>
      <c r="E5" s="315">
        <v>1593.81</v>
      </c>
      <c r="F5" s="314" t="s">
        <v>465</v>
      </c>
      <c r="G5" s="314"/>
      <c r="H5" s="314"/>
      <c r="I5" s="314"/>
      <c r="J5" s="314"/>
    </row>
    <row r="6" spans="1:16" s="855" customFormat="1" ht="73.5" customHeight="1">
      <c r="A6" s="856">
        <v>206</v>
      </c>
      <c r="B6" s="849" t="s">
        <v>27</v>
      </c>
      <c r="C6" s="850"/>
      <c r="D6" s="852" t="s">
        <v>1464</v>
      </c>
      <c r="E6" s="851">
        <v>126.149</v>
      </c>
      <c r="F6" s="852" t="s">
        <v>1465</v>
      </c>
      <c r="G6" s="853"/>
      <c r="H6" s="853"/>
      <c r="I6" s="853"/>
      <c r="J6" s="854"/>
    </row>
    <row r="7" spans="1:16">
      <c r="A7" s="935" t="s">
        <v>267</v>
      </c>
      <c r="B7" s="936"/>
      <c r="C7" s="936"/>
      <c r="D7" s="936"/>
      <c r="E7" s="936"/>
      <c r="F7" s="936"/>
      <c r="G7" s="936"/>
      <c r="H7" s="936"/>
      <c r="I7" s="936"/>
      <c r="J7" s="937"/>
    </row>
    <row r="8" spans="1:16" hidden="1">
      <c r="A8" s="944">
        <v>206</v>
      </c>
      <c r="B8" s="320"/>
      <c r="C8" s="316"/>
      <c r="D8" s="317"/>
      <c r="E8" s="318"/>
      <c r="F8" s="317"/>
      <c r="G8" s="317"/>
      <c r="H8" s="317"/>
      <c r="I8" s="317"/>
      <c r="J8" s="317"/>
    </row>
    <row r="9" spans="1:16" hidden="1">
      <c r="A9" s="945"/>
      <c r="B9" s="320"/>
      <c r="C9" s="316"/>
      <c r="D9" s="317"/>
      <c r="E9" s="318"/>
      <c r="F9" s="317"/>
      <c r="G9" s="317"/>
      <c r="H9" s="317"/>
      <c r="I9" s="317"/>
      <c r="J9" s="317"/>
    </row>
    <row r="10" spans="1:16" hidden="1">
      <c r="A10" s="945"/>
      <c r="B10" s="320"/>
      <c r="C10" s="316"/>
      <c r="D10" s="317"/>
      <c r="E10" s="318"/>
      <c r="F10" s="317"/>
      <c r="G10" s="317"/>
      <c r="H10" s="317"/>
      <c r="I10" s="317"/>
      <c r="J10" s="317"/>
    </row>
    <row r="11" spans="1:16" hidden="1">
      <c r="A11" s="945"/>
      <c r="B11" s="320"/>
      <c r="C11" s="316"/>
      <c r="D11" s="317"/>
      <c r="E11" s="318"/>
      <c r="F11" s="317"/>
      <c r="G11" s="317"/>
      <c r="H11" s="317"/>
      <c r="I11" s="317"/>
      <c r="J11" s="317"/>
    </row>
    <row r="12" spans="1:16" hidden="1">
      <c r="A12" s="945"/>
      <c r="B12" s="320"/>
      <c r="C12" s="316"/>
      <c r="D12" s="317"/>
      <c r="E12" s="318"/>
      <c r="F12" s="317"/>
      <c r="G12" s="317"/>
      <c r="H12" s="317"/>
      <c r="I12" s="317"/>
      <c r="J12" s="317"/>
    </row>
    <row r="13" spans="1:16" hidden="1">
      <c r="A13" s="946"/>
      <c r="B13" s="320"/>
      <c r="C13" s="316"/>
      <c r="D13" s="317"/>
      <c r="E13" s="318"/>
      <c r="F13" s="317"/>
      <c r="G13" s="317"/>
      <c r="H13" s="317"/>
      <c r="I13" s="317"/>
      <c r="J13" s="317"/>
    </row>
    <row r="14" spans="1:16">
      <c r="A14" s="935" t="s">
        <v>268</v>
      </c>
      <c r="B14" s="936"/>
      <c r="C14" s="936"/>
      <c r="D14" s="936"/>
      <c r="E14" s="936"/>
      <c r="F14" s="936"/>
      <c r="G14" s="936"/>
      <c r="H14" s="936"/>
      <c r="I14" s="936"/>
      <c r="J14" s="937"/>
    </row>
    <row r="15" spans="1:16" s="319" customFormat="1" ht="258.75">
      <c r="A15" s="938">
        <v>206</v>
      </c>
      <c r="B15" s="337" t="s">
        <v>603</v>
      </c>
      <c r="C15" s="818" t="s">
        <v>828</v>
      </c>
      <c r="D15" s="813" t="s">
        <v>829</v>
      </c>
      <c r="E15" s="352">
        <f>155880000/100000</f>
        <v>1558.8</v>
      </c>
      <c r="F15" s="350" t="s">
        <v>1153</v>
      </c>
      <c r="G15" s="311"/>
      <c r="H15" s="311"/>
      <c r="I15" s="311"/>
      <c r="J15" s="311"/>
    </row>
    <row r="16" spans="1:16" ht="220.5">
      <c r="A16" s="939"/>
      <c r="B16" s="321" t="s">
        <v>146</v>
      </c>
      <c r="C16" s="310">
        <v>123</v>
      </c>
      <c r="D16" s="311" t="s">
        <v>1034</v>
      </c>
      <c r="E16" s="312">
        <v>11.5</v>
      </c>
      <c r="F16" s="311" t="s">
        <v>1035</v>
      </c>
      <c r="G16" s="322"/>
      <c r="H16" s="322"/>
      <c r="I16" s="322"/>
      <c r="J16" s="322"/>
    </row>
    <row r="17" spans="1:10" s="446" customFormat="1" ht="110.25" customHeight="1">
      <c r="A17" s="939"/>
      <c r="B17" s="442" t="s">
        <v>624</v>
      </c>
      <c r="C17" s="443">
        <v>110</v>
      </c>
      <c r="D17" s="444" t="s">
        <v>1159</v>
      </c>
      <c r="E17" s="445">
        <v>1043.02</v>
      </c>
      <c r="F17" s="444" t="s">
        <v>1160</v>
      </c>
      <c r="G17" s="289"/>
      <c r="H17" s="289"/>
      <c r="I17" s="289"/>
      <c r="J17" s="289"/>
    </row>
    <row r="18" spans="1:10">
      <c r="A18" s="939"/>
      <c r="B18" s="323"/>
      <c r="C18" s="324"/>
      <c r="D18" s="322"/>
      <c r="E18" s="325"/>
      <c r="F18" s="322"/>
      <c r="G18" s="322"/>
      <c r="H18" s="322"/>
      <c r="I18" s="322"/>
      <c r="J18" s="322"/>
    </row>
    <row r="19" spans="1:10">
      <c r="A19" s="939"/>
      <c r="B19" s="323"/>
      <c r="C19" s="324"/>
      <c r="D19" s="322"/>
      <c r="E19" s="325"/>
      <c r="F19" s="322"/>
      <c r="G19" s="322"/>
      <c r="H19" s="322"/>
      <c r="I19" s="322"/>
      <c r="J19" s="322"/>
    </row>
    <row r="20" spans="1:10">
      <c r="A20" s="940"/>
      <c r="B20" s="323"/>
      <c r="C20" s="324"/>
      <c r="D20" s="322"/>
      <c r="E20" s="325"/>
      <c r="F20" s="322"/>
      <c r="G20" s="322"/>
      <c r="H20" s="322"/>
      <c r="I20" s="322"/>
      <c r="J20" s="322"/>
    </row>
    <row r="21" spans="1:10">
      <c r="A21" s="935" t="s">
        <v>321</v>
      </c>
      <c r="B21" s="936"/>
      <c r="C21" s="936"/>
      <c r="D21" s="936"/>
      <c r="E21" s="936"/>
      <c r="F21" s="936"/>
      <c r="G21" s="936"/>
      <c r="H21" s="936"/>
      <c r="I21" s="936"/>
      <c r="J21" s="937"/>
    </row>
    <row r="22" spans="1:10" hidden="1">
      <c r="A22" s="941">
        <v>206</v>
      </c>
      <c r="B22" s="326"/>
      <c r="C22" s="316"/>
      <c r="D22" s="317"/>
      <c r="E22" s="318"/>
      <c r="F22" s="317"/>
      <c r="G22" s="317"/>
      <c r="H22" s="322"/>
      <c r="I22" s="317"/>
      <c r="J22" s="322"/>
    </row>
    <row r="23" spans="1:10" hidden="1">
      <c r="A23" s="942"/>
      <c r="B23" s="326"/>
      <c r="C23" s="316"/>
      <c r="D23" s="317"/>
      <c r="E23" s="318"/>
      <c r="F23" s="317"/>
      <c r="G23" s="317"/>
      <c r="H23" s="322"/>
      <c r="I23" s="317"/>
      <c r="J23" s="322"/>
    </row>
    <row r="24" spans="1:10" hidden="1">
      <c r="A24" s="942"/>
      <c r="B24" s="326"/>
      <c r="C24" s="316"/>
      <c r="D24" s="317"/>
      <c r="E24" s="318"/>
      <c r="F24" s="317"/>
      <c r="G24" s="317"/>
      <c r="H24" s="322"/>
      <c r="I24" s="317"/>
      <c r="J24" s="322"/>
    </row>
    <row r="25" spans="1:10" hidden="1">
      <c r="A25" s="942"/>
      <c r="B25" s="320"/>
      <c r="C25" s="316"/>
      <c r="D25" s="317"/>
      <c r="E25" s="318"/>
      <c r="F25" s="317"/>
      <c r="G25" s="317"/>
      <c r="H25" s="322"/>
      <c r="I25" s="317"/>
      <c r="J25" s="322"/>
    </row>
    <row r="26" spans="1:10" hidden="1">
      <c r="A26" s="942"/>
      <c r="B26" s="320"/>
      <c r="C26" s="316"/>
      <c r="D26" s="317"/>
      <c r="E26" s="318"/>
      <c r="F26" s="317"/>
      <c r="G26" s="317"/>
      <c r="H26" s="322"/>
      <c r="I26" s="317"/>
      <c r="J26" s="322"/>
    </row>
    <row r="27" spans="1:10" hidden="1">
      <c r="A27" s="943"/>
      <c r="B27" s="320"/>
      <c r="C27" s="316"/>
      <c r="D27" s="317"/>
      <c r="E27" s="318"/>
      <c r="F27" s="317"/>
      <c r="G27" s="317"/>
      <c r="H27" s="322"/>
      <c r="I27" s="317"/>
      <c r="J27" s="322"/>
    </row>
    <row r="28" spans="1:10">
      <c r="A28" s="935" t="s">
        <v>322</v>
      </c>
      <c r="B28" s="936"/>
      <c r="C28" s="936"/>
      <c r="D28" s="936"/>
      <c r="E28" s="936"/>
      <c r="F28" s="936"/>
      <c r="G28" s="936"/>
      <c r="H28" s="936"/>
      <c r="I28" s="936"/>
      <c r="J28" s="937"/>
    </row>
    <row r="29" spans="1:10" ht="78.75">
      <c r="A29" s="941">
        <v>206</v>
      </c>
      <c r="B29" s="326" t="s">
        <v>217</v>
      </c>
      <c r="C29" s="316">
        <v>183</v>
      </c>
      <c r="D29" s="317" t="s">
        <v>735</v>
      </c>
      <c r="E29" s="318">
        <v>887.51</v>
      </c>
      <c r="F29" s="317" t="s">
        <v>736</v>
      </c>
      <c r="G29" s="317"/>
      <c r="H29" s="322"/>
      <c r="I29" s="317"/>
      <c r="J29" s="322"/>
    </row>
    <row r="30" spans="1:10" s="774" customFormat="1">
      <c r="A30" s="942"/>
      <c r="B30" s="771"/>
      <c r="C30" s="772"/>
      <c r="D30" s="674"/>
      <c r="E30" s="773"/>
      <c r="F30" s="674"/>
      <c r="G30" s="674"/>
      <c r="H30" s="287"/>
      <c r="I30" s="674"/>
      <c r="J30" s="287"/>
    </row>
    <row r="31" spans="1:10">
      <c r="A31" s="942"/>
      <c r="B31" s="320"/>
      <c r="C31" s="316"/>
      <c r="D31" s="317"/>
      <c r="E31" s="318"/>
      <c r="F31" s="317"/>
      <c r="G31" s="317"/>
      <c r="H31" s="322"/>
      <c r="I31" s="317"/>
      <c r="J31" s="322"/>
    </row>
    <row r="32" spans="1:10">
      <c r="A32" s="942"/>
      <c r="B32" s="320"/>
      <c r="C32" s="316"/>
      <c r="D32" s="317"/>
      <c r="E32" s="318"/>
      <c r="F32" s="317"/>
      <c r="G32" s="317"/>
      <c r="H32" s="322"/>
      <c r="I32" s="317"/>
      <c r="J32" s="322"/>
    </row>
    <row r="33" spans="1:10">
      <c r="A33" s="942"/>
      <c r="B33" s="320"/>
      <c r="C33" s="316"/>
      <c r="D33" s="317"/>
      <c r="E33" s="318"/>
      <c r="F33" s="317"/>
      <c r="G33" s="317"/>
      <c r="H33" s="322"/>
      <c r="I33" s="317"/>
      <c r="J33" s="322"/>
    </row>
    <row r="34" spans="1:10">
      <c r="A34" s="943"/>
      <c r="B34" s="320"/>
      <c r="C34" s="316"/>
      <c r="D34" s="317"/>
      <c r="E34" s="318"/>
      <c r="F34" s="317"/>
      <c r="G34" s="317"/>
      <c r="H34" s="322"/>
      <c r="I34" s="317"/>
      <c r="J34" s="327"/>
    </row>
    <row r="35" spans="1:10" ht="28.9" customHeight="1">
      <c r="A35" s="928" t="s">
        <v>256</v>
      </c>
      <c r="B35" s="929"/>
      <c r="C35" s="929"/>
      <c r="D35" s="930"/>
      <c r="E35" s="328">
        <f>SUM(E4:E34)</f>
        <v>5220.7890000000007</v>
      </c>
      <c r="F35" s="329"/>
      <c r="G35" s="330">
        <f>SUM(G4:G34)</f>
        <v>0</v>
      </c>
      <c r="H35" s="329"/>
      <c r="I35" s="330">
        <f>SUM(I4:I34)</f>
        <v>0</v>
      </c>
      <c r="J35" s="331"/>
    </row>
  </sheetData>
  <autoFilter ref="A3:H3" xr:uid="{00000000-0009-0000-0000-000006000000}"/>
  <mergeCells count="12">
    <mergeCell ref="A1:J1"/>
    <mergeCell ref="A35:D35"/>
    <mergeCell ref="A2:D2"/>
    <mergeCell ref="A4:J4"/>
    <mergeCell ref="A7:J7"/>
    <mergeCell ref="A14:J14"/>
    <mergeCell ref="A21:J21"/>
    <mergeCell ref="A28:J28"/>
    <mergeCell ref="A15:A20"/>
    <mergeCell ref="A22:A27"/>
    <mergeCell ref="A29:A34"/>
    <mergeCell ref="A8:A13"/>
  </mergeCells>
  <pageMargins left="1.6" right="0.27559055118110198" top="0.39370078740157499" bottom="0.36" header="0.31496062992126" footer="0.23622047244094499"/>
  <pageSetup paperSize="5" scale="8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59999389629810485"/>
  </sheetPr>
  <dimension ref="A1:N221"/>
  <sheetViews>
    <sheetView zoomScale="70" zoomScaleNormal="70" workbookViewId="0">
      <pane xSplit="5" ySplit="5" topLeftCell="F215" activePane="bottomRight" state="frozen"/>
      <selection pane="topRight" activeCell="F1" sqref="F1"/>
      <selection pane="bottomLeft" activeCell="A6" sqref="A6"/>
      <selection pane="bottomRight" activeCell="O224" sqref="O224"/>
    </sheetView>
  </sheetViews>
  <sheetFormatPr defaultColWidth="14.375" defaultRowHeight="21"/>
  <cols>
    <col min="1" max="1" width="4.75" style="187" hidden="1" customWidth="1"/>
    <col min="2" max="2" width="8.625" style="187" hidden="1" customWidth="1"/>
    <col min="3" max="3" width="14.625" style="221" customWidth="1"/>
    <col min="4" max="4" width="8.75" style="221" customWidth="1"/>
    <col min="5" max="5" width="27" style="174" customWidth="1"/>
    <col min="6" max="6" width="19.75" style="174" customWidth="1"/>
    <col min="7" max="7" width="36.125" style="192" hidden="1" customWidth="1"/>
    <col min="8" max="8" width="33.75" style="172" hidden="1" customWidth="1"/>
    <col min="9" max="9" width="14.75" style="172" hidden="1" customWidth="1"/>
    <col min="10" max="10" width="10.625" style="172" hidden="1" customWidth="1"/>
    <col min="11" max="11" width="10.625" style="187" hidden="1" customWidth="1"/>
    <col min="12" max="12" width="11.75" style="172" hidden="1" customWidth="1"/>
    <col min="13" max="13" width="13.25" style="172" hidden="1" customWidth="1"/>
    <col min="14" max="14" width="11" style="172" hidden="1" customWidth="1"/>
    <col min="15" max="16384" width="14.375" style="172"/>
  </cols>
  <sheetData>
    <row r="1" spans="1:14" ht="26.25" customHeight="1">
      <c r="A1" s="949" t="s">
        <v>301</v>
      </c>
      <c r="B1" s="949"/>
      <c r="C1" s="949"/>
      <c r="D1" s="949"/>
      <c r="E1" s="949"/>
      <c r="F1" s="949"/>
      <c r="G1" s="170"/>
      <c r="H1" s="298"/>
      <c r="I1" s="449"/>
      <c r="J1" s="449"/>
      <c r="K1" s="450"/>
      <c r="L1" s="449"/>
      <c r="M1" s="449"/>
      <c r="N1" s="449"/>
    </row>
    <row r="2" spans="1:14" ht="38.25" customHeight="1">
      <c r="A2" s="171"/>
      <c r="B2" s="173"/>
      <c r="C2" s="208"/>
      <c r="D2" s="208"/>
      <c r="E2" s="208"/>
      <c r="F2" s="951" t="s">
        <v>241</v>
      </c>
      <c r="G2" s="952"/>
      <c r="H2" s="952"/>
      <c r="I2" s="449"/>
      <c r="J2" s="449"/>
      <c r="K2" s="450"/>
      <c r="L2" s="449"/>
      <c r="M2" s="449"/>
      <c r="N2" s="449"/>
    </row>
    <row r="3" spans="1:14" ht="36.75" customHeight="1">
      <c r="A3" s="950" t="s">
        <v>0</v>
      </c>
      <c r="B3" s="950" t="s">
        <v>1</v>
      </c>
      <c r="C3" s="948" t="s">
        <v>2</v>
      </c>
      <c r="D3" s="948" t="s">
        <v>3</v>
      </c>
      <c r="E3" s="948" t="s">
        <v>4</v>
      </c>
      <c r="F3" s="948" t="s">
        <v>253</v>
      </c>
      <c r="G3" s="963" t="s">
        <v>281</v>
      </c>
      <c r="H3" s="947" t="s">
        <v>270</v>
      </c>
      <c r="I3" s="451">
        <f>I217</f>
        <v>555010.26750000007</v>
      </c>
      <c r="J3" s="451">
        <f>J217</f>
        <v>223610.82708860002</v>
      </c>
      <c r="K3" s="452">
        <f>J3/I3</f>
        <v>0.40289493759428513</v>
      </c>
      <c r="L3" s="449"/>
      <c r="M3" s="449"/>
      <c r="N3" s="449"/>
    </row>
    <row r="4" spans="1:14" ht="30.75" customHeight="1">
      <c r="A4" s="950"/>
      <c r="B4" s="950"/>
      <c r="C4" s="948"/>
      <c r="D4" s="948"/>
      <c r="E4" s="948"/>
      <c r="F4" s="948"/>
      <c r="G4" s="963"/>
      <c r="H4" s="947"/>
      <c r="I4" s="449"/>
      <c r="J4" s="449"/>
      <c r="K4" s="450"/>
      <c r="L4" s="449"/>
      <c r="M4" s="449" t="s">
        <v>1203</v>
      </c>
      <c r="N4" s="449" t="s">
        <v>1204</v>
      </c>
    </row>
    <row r="5" spans="1:14" s="174" customFormat="1" ht="110.25">
      <c r="A5" s="950"/>
      <c r="B5" s="950"/>
      <c r="C5" s="948"/>
      <c r="D5" s="948"/>
      <c r="E5" s="948"/>
      <c r="F5" s="948"/>
      <c r="G5" s="963"/>
      <c r="H5" s="947"/>
      <c r="I5" s="453" t="s">
        <v>1205</v>
      </c>
      <c r="J5" s="453" t="s">
        <v>1206</v>
      </c>
      <c r="K5" s="454" t="s">
        <v>1207</v>
      </c>
      <c r="L5" s="455" t="s">
        <v>1208</v>
      </c>
      <c r="M5" s="455" t="s">
        <v>1209</v>
      </c>
      <c r="N5" s="455" t="s">
        <v>1210</v>
      </c>
    </row>
    <row r="6" spans="1:14" ht="126" customHeight="1">
      <c r="A6" s="957" t="s">
        <v>5</v>
      </c>
      <c r="B6" s="953" t="s">
        <v>6</v>
      </c>
      <c r="C6" s="955" t="s">
        <v>7</v>
      </c>
      <c r="D6" s="220">
        <v>1</v>
      </c>
      <c r="E6" s="209" t="s">
        <v>302</v>
      </c>
      <c r="F6" s="193">
        <f>'PIP Proposal _ FY 2026-27'!X6</f>
        <v>1352.961</v>
      </c>
      <c r="G6" s="175">
        <f>'PIP Proposal _ FY 2026-27'!AP6</f>
        <v>0</v>
      </c>
      <c r="H6" s="180" t="str">
        <f>'PIP Proposal _ FY 2026-27'!AQ6</f>
        <v>DBT:
Infrastructure - Civil Works (I&amp;C):
Equipment (Including Furniture, Excluding Computers):
Drugs and Supplies:
Diagnostics (Consumables, PPP, Sample Transport):
Others including operating costs(OOC):
Surveillance, Research, Assessment, Evaluation (SRAE):</v>
      </c>
      <c r="I6" s="456">
        <v>1393.308</v>
      </c>
      <c r="J6" s="457">
        <v>582.58441000000005</v>
      </c>
      <c r="K6" s="458">
        <f>J6/I6</f>
        <v>0.41813038466728109</v>
      </c>
      <c r="L6" s="459">
        <f>VLOOKUP($D6,'[1]Main File'!$A$7:$E$2451,5,0)</f>
        <v>0.73636387337296305</v>
      </c>
      <c r="M6" s="427">
        <f t="shared" ref="M6:M37" si="0">F6-I6</f>
        <v>-40.34699999999998</v>
      </c>
      <c r="N6" s="459">
        <f>M6/I6</f>
        <v>-2.8957703537193485E-2</v>
      </c>
    </row>
    <row r="7" spans="1:14" ht="75.75" customHeight="1">
      <c r="A7" s="957"/>
      <c r="B7" s="954"/>
      <c r="C7" s="956"/>
      <c r="D7" s="220">
        <v>2</v>
      </c>
      <c r="E7" s="210" t="s">
        <v>8</v>
      </c>
      <c r="F7" s="193">
        <f>'PIP Proposal _ FY 2026-27'!X7</f>
        <v>0</v>
      </c>
      <c r="G7" s="175">
        <f>'PIP Proposal _ FY 2026-27'!AP7</f>
        <v>0</v>
      </c>
      <c r="H7" s="180">
        <f>'PIP Proposal _ FY 2026-27'!AQ7</f>
        <v>0</v>
      </c>
      <c r="I7" s="456">
        <v>824.49</v>
      </c>
      <c r="J7" s="457">
        <v>252.02184</v>
      </c>
      <c r="K7" s="458">
        <f t="shared" ref="K7:K70" si="1">J7/I7</f>
        <v>0.30566997780446092</v>
      </c>
      <c r="L7" s="459">
        <f>VLOOKUP($D7,'[1]Main File'!$A$7:$E$2451,5,0)</f>
        <v>0.99946055317615978</v>
      </c>
      <c r="M7" s="427">
        <f t="shared" si="0"/>
        <v>-824.49</v>
      </c>
      <c r="N7" s="459">
        <f t="shared" ref="N7:N70" si="2">M7/I7</f>
        <v>-1</v>
      </c>
    </row>
    <row r="8" spans="1:14" ht="40.5">
      <c r="A8" s="957"/>
      <c r="B8" s="954"/>
      <c r="C8" s="956"/>
      <c r="D8" s="220">
        <v>3</v>
      </c>
      <c r="E8" s="210" t="s">
        <v>9</v>
      </c>
      <c r="F8" s="193">
        <f>'PIP Proposal _ FY 2026-27'!X8</f>
        <v>27335</v>
      </c>
      <c r="G8" s="175">
        <f>'PIP Proposal _ FY 2026-27'!AP8</f>
        <v>0</v>
      </c>
      <c r="H8" s="180">
        <f>'PIP Proposal _ FY 2026-27'!AQ8</f>
        <v>0</v>
      </c>
      <c r="I8" s="456">
        <v>33030</v>
      </c>
      <c r="J8" s="457">
        <v>8410.5733600000003</v>
      </c>
      <c r="K8" s="458">
        <f t="shared" si="1"/>
        <v>0.25463437359975782</v>
      </c>
      <c r="L8" s="459">
        <f>VLOOKUP($D8,'[1]Main File'!$A$7:$E$2451,5,0)</f>
        <v>0.81590543972061946</v>
      </c>
      <c r="M8" s="427">
        <f t="shared" si="0"/>
        <v>-5695</v>
      </c>
      <c r="N8" s="459">
        <f t="shared" si="2"/>
        <v>-0.17241901301846807</v>
      </c>
    </row>
    <row r="9" spans="1:14" ht="378" customHeight="1">
      <c r="A9" s="957"/>
      <c r="B9" s="954"/>
      <c r="C9" s="956"/>
      <c r="D9" s="220">
        <v>4</v>
      </c>
      <c r="E9" s="210" t="s">
        <v>10</v>
      </c>
      <c r="F9" s="193">
        <f>'PIP Proposal _ FY 2026-27'!X9</f>
        <v>10515</v>
      </c>
      <c r="G9" s="175">
        <f>'PIP Proposal _ FY 2026-27'!AP9</f>
        <v>0</v>
      </c>
      <c r="H9" s="180">
        <f>'PIP Proposal _ FY 2026-27'!AQ9</f>
        <v>0</v>
      </c>
      <c r="I9" s="456">
        <v>10278.34</v>
      </c>
      <c r="J9" s="457">
        <v>3961.1519699999999</v>
      </c>
      <c r="K9" s="458">
        <f t="shared" si="1"/>
        <v>0.38538829908331501</v>
      </c>
      <c r="L9" s="459">
        <f>VLOOKUP($D9,'[1]Main File'!$A$7:$E$2451,5,0)</f>
        <v>0.38240565639983359</v>
      </c>
      <c r="M9" s="427">
        <f t="shared" si="0"/>
        <v>236.65999999999985</v>
      </c>
      <c r="N9" s="459">
        <f t="shared" si="2"/>
        <v>2.3025118842147647E-2</v>
      </c>
    </row>
    <row r="10" spans="1:14" ht="99" customHeight="1">
      <c r="A10" s="957"/>
      <c r="B10" s="954"/>
      <c r="C10" s="956"/>
      <c r="D10" s="220">
        <v>5</v>
      </c>
      <c r="E10" s="210" t="s">
        <v>336</v>
      </c>
      <c r="F10" s="193">
        <f>'PIP Proposal _ FY 2026-27'!X10</f>
        <v>14537.075000000001</v>
      </c>
      <c r="G10" s="175">
        <f>'PIP Proposal _ FY 2026-27'!AP10</f>
        <v>0</v>
      </c>
      <c r="H10" s="180">
        <f>'PIP Proposal _ FY 2026-27'!AQ10</f>
        <v>0</v>
      </c>
      <c r="I10" s="456">
        <v>13688.92</v>
      </c>
      <c r="J10" s="457">
        <v>6253.0681500000001</v>
      </c>
      <c r="K10" s="458">
        <f t="shared" si="1"/>
        <v>0.45679777148233752</v>
      </c>
      <c r="L10" s="459">
        <f>VLOOKUP($D10,'[1]Main File'!$A$7:$E$2451,5,0)</f>
        <v>0.33415917545827051</v>
      </c>
      <c r="M10" s="427">
        <f t="shared" si="0"/>
        <v>848.15500000000065</v>
      </c>
      <c r="N10" s="459">
        <f t="shared" si="2"/>
        <v>6.1959234183558719E-2</v>
      </c>
    </row>
    <row r="11" spans="1:14" ht="60.75">
      <c r="A11" s="957"/>
      <c r="B11" s="954"/>
      <c r="C11" s="956"/>
      <c r="D11" s="220">
        <v>6</v>
      </c>
      <c r="E11" s="210" t="s">
        <v>11</v>
      </c>
      <c r="F11" s="193">
        <f>'PIP Proposal _ FY 2026-27'!X11</f>
        <v>1296.82</v>
      </c>
      <c r="G11" s="175">
        <f>'PIP Proposal _ FY 2026-27'!AP11</f>
        <v>0</v>
      </c>
      <c r="H11" s="180">
        <f>'PIP Proposal _ FY 2026-27'!AQ11</f>
        <v>0</v>
      </c>
      <c r="I11" s="456">
        <v>2385.6419999999998</v>
      </c>
      <c r="J11" s="457">
        <v>471.98836</v>
      </c>
      <c r="K11" s="458">
        <f t="shared" si="1"/>
        <v>0.19784542693329513</v>
      </c>
      <c r="L11" s="459">
        <f>VLOOKUP($D11,'[1]Main File'!$A$7:$E$2451,5,0)</f>
        <v>0.43597066830779502</v>
      </c>
      <c r="M11" s="427">
        <f t="shared" si="0"/>
        <v>-1088.8219999999999</v>
      </c>
      <c r="N11" s="459">
        <f t="shared" si="2"/>
        <v>-0.45640628392692617</v>
      </c>
    </row>
    <row r="12" spans="1:14" ht="60.75">
      <c r="A12" s="957"/>
      <c r="B12" s="954"/>
      <c r="C12" s="956"/>
      <c r="D12" s="220">
        <v>7</v>
      </c>
      <c r="E12" s="210" t="s">
        <v>12</v>
      </c>
      <c r="F12" s="193">
        <f>'PIP Proposal _ FY 2026-27'!X12</f>
        <v>13.56</v>
      </c>
      <c r="G12" s="175">
        <f>'PIP Proposal _ FY 2026-27'!AP12</f>
        <v>0</v>
      </c>
      <c r="H12" s="180">
        <f>'PIP Proposal _ FY 2026-27'!AQ12</f>
        <v>0</v>
      </c>
      <c r="I12" s="456">
        <v>389.57</v>
      </c>
      <c r="J12" s="457">
        <v>44.192799999999998</v>
      </c>
      <c r="K12" s="458">
        <f t="shared" si="1"/>
        <v>0.11343994660779834</v>
      </c>
      <c r="L12" s="459">
        <f>VLOOKUP($D12,'[1]Main File'!$A$7:$E$2451,5,0)</f>
        <v>0.77365286543218437</v>
      </c>
      <c r="M12" s="427">
        <f t="shared" si="0"/>
        <v>-376.01</v>
      </c>
      <c r="N12" s="459">
        <f t="shared" si="2"/>
        <v>-0.96519239161126369</v>
      </c>
    </row>
    <row r="13" spans="1:14">
      <c r="A13" s="957"/>
      <c r="B13" s="954"/>
      <c r="C13" s="956"/>
      <c r="D13" s="220">
        <v>8</v>
      </c>
      <c r="E13" s="210" t="s">
        <v>13</v>
      </c>
      <c r="F13" s="193">
        <f>'PIP Proposal _ FY 2026-27'!X13</f>
        <v>673.27</v>
      </c>
      <c r="G13" s="175">
        <f>'PIP Proposal _ FY 2026-27'!AP13</f>
        <v>0</v>
      </c>
      <c r="H13" s="180">
        <f>'PIP Proposal _ FY 2026-27'!AQ13</f>
        <v>0</v>
      </c>
      <c r="I13" s="456">
        <v>577.84</v>
      </c>
      <c r="J13" s="457">
        <v>4.6150000000000002</v>
      </c>
      <c r="K13" s="458">
        <f t="shared" si="1"/>
        <v>7.9866399003184277E-3</v>
      </c>
      <c r="L13" s="459">
        <f>VLOOKUP($D13,'[1]Main File'!$A$7:$E$2451,5,0)</f>
        <v>0.86520422597864766</v>
      </c>
      <c r="M13" s="427">
        <f t="shared" si="0"/>
        <v>95.42999999999995</v>
      </c>
      <c r="N13" s="459">
        <f t="shared" si="2"/>
        <v>0.16514952235913047</v>
      </c>
    </row>
    <row r="14" spans="1:14" ht="40.5">
      <c r="A14" s="957"/>
      <c r="B14" s="954"/>
      <c r="C14" s="956"/>
      <c r="D14" s="220">
        <v>9</v>
      </c>
      <c r="E14" s="211" t="s">
        <v>14</v>
      </c>
      <c r="F14" s="193">
        <f>'PIP Proposal _ FY 2026-27'!X14</f>
        <v>67.260000000000005</v>
      </c>
      <c r="G14" s="175">
        <f>'PIP Proposal _ FY 2026-27'!AP14</f>
        <v>0</v>
      </c>
      <c r="H14" s="180">
        <f>'PIP Proposal _ FY 2026-27'!AQ14</f>
        <v>0</v>
      </c>
      <c r="I14" s="456">
        <v>112.374</v>
      </c>
      <c r="J14" s="457">
        <v>9.5196100000000001</v>
      </c>
      <c r="K14" s="458">
        <f t="shared" si="1"/>
        <v>8.4713634826561315E-2</v>
      </c>
      <c r="L14" s="459">
        <f>VLOOKUP($D14,'[1]Main File'!$A$7:$E$2451,5,0)</f>
        <v>0.26015441294249558</v>
      </c>
      <c r="M14" s="427">
        <f t="shared" si="0"/>
        <v>-45.11399999999999</v>
      </c>
      <c r="N14" s="459">
        <f t="shared" si="2"/>
        <v>-0.40146297186181851</v>
      </c>
    </row>
    <row r="15" spans="1:14" ht="40.5">
      <c r="A15" s="957"/>
      <c r="B15" s="954"/>
      <c r="C15" s="956"/>
      <c r="D15" s="220">
        <v>10</v>
      </c>
      <c r="E15" s="210" t="s">
        <v>15</v>
      </c>
      <c r="F15" s="193">
        <f>'PIP Proposal _ FY 2026-27'!X15</f>
        <v>179.82999999999998</v>
      </c>
      <c r="G15" s="175">
        <f>'PIP Proposal _ FY 2026-27'!AP15</f>
        <v>0</v>
      </c>
      <c r="H15" s="180">
        <f>'PIP Proposal _ FY 2026-27'!AQ15</f>
        <v>0</v>
      </c>
      <c r="I15" s="456">
        <v>362.79899999999998</v>
      </c>
      <c r="J15" s="457">
        <v>9.0654599999999999</v>
      </c>
      <c r="K15" s="458">
        <f t="shared" si="1"/>
        <v>2.498755509248923E-2</v>
      </c>
      <c r="L15" s="459">
        <f>VLOOKUP($D15,'[1]Main File'!$A$7:$E$2451,5,0)</f>
        <v>0.68322629028032489</v>
      </c>
      <c r="M15" s="427">
        <f t="shared" si="0"/>
        <v>-182.96899999999999</v>
      </c>
      <c r="N15" s="459">
        <f t="shared" si="2"/>
        <v>-0.50432608689660119</v>
      </c>
    </row>
    <row r="16" spans="1:14">
      <c r="A16" s="957"/>
      <c r="B16" s="954"/>
      <c r="C16" s="956"/>
      <c r="D16" s="220">
        <v>11</v>
      </c>
      <c r="E16" s="210" t="s">
        <v>335</v>
      </c>
      <c r="F16" s="193">
        <f>'PIP Proposal _ FY 2026-27'!X16</f>
        <v>0</v>
      </c>
      <c r="G16" s="175">
        <f>'PIP Proposal _ FY 2026-27'!AP16</f>
        <v>0</v>
      </c>
      <c r="H16" s="180">
        <f>'PIP Proposal _ FY 2026-27'!AQ16</f>
        <v>0</v>
      </c>
      <c r="I16" s="456">
        <v>2714.3</v>
      </c>
      <c r="J16" s="457">
        <v>2278.0700000000002</v>
      </c>
      <c r="K16" s="458">
        <f t="shared" si="1"/>
        <v>0.83928453008142068</v>
      </c>
      <c r="L16" s="459">
        <f>VLOOKUP($D16,'[1]Main File'!$A$7:$E$2451,5,0)</f>
        <v>5.0808314087759818</v>
      </c>
      <c r="M16" s="427">
        <f t="shared" si="0"/>
        <v>-2714.3</v>
      </c>
      <c r="N16" s="459">
        <f t="shared" si="2"/>
        <v>-1</v>
      </c>
    </row>
    <row r="17" spans="1:14" ht="281.25" customHeight="1">
      <c r="A17" s="957"/>
      <c r="B17" s="954"/>
      <c r="C17" s="956"/>
      <c r="D17" s="220">
        <v>12</v>
      </c>
      <c r="E17" s="210" t="s">
        <v>16</v>
      </c>
      <c r="F17" s="193">
        <f>'PIP Proposal _ FY 2026-27'!X17</f>
        <v>1287.6300000000001</v>
      </c>
      <c r="G17" s="175">
        <f>'PIP Proposal _ FY 2026-27'!AP17</f>
        <v>0</v>
      </c>
      <c r="H17" s="180">
        <f>'PIP Proposal _ FY 2026-27'!AQ17</f>
        <v>0</v>
      </c>
      <c r="I17" s="456">
        <v>1780.9</v>
      </c>
      <c r="J17" s="457">
        <v>19.073709999999998</v>
      </c>
      <c r="K17" s="458">
        <f t="shared" si="1"/>
        <v>1.0710152170250994E-2</v>
      </c>
      <c r="L17" s="459">
        <f>VLOOKUP($D17,'[1]Main File'!$A$7:$E$2451,5,0)</f>
        <v>0.69696612273590686</v>
      </c>
      <c r="M17" s="427">
        <f t="shared" si="0"/>
        <v>-493.27</v>
      </c>
      <c r="N17" s="459">
        <f t="shared" si="2"/>
        <v>-0.27697793250603625</v>
      </c>
    </row>
    <row r="18" spans="1:14" ht="228" customHeight="1">
      <c r="A18" s="957"/>
      <c r="B18" s="954"/>
      <c r="C18" s="956"/>
      <c r="D18" s="220">
        <v>13</v>
      </c>
      <c r="E18" s="211" t="s">
        <v>17</v>
      </c>
      <c r="F18" s="193">
        <f>'PIP Proposal _ FY 2026-27'!X18</f>
        <v>1225.47</v>
      </c>
      <c r="G18" s="175">
        <f>'PIP Proposal _ FY 2026-27'!AP18</f>
        <v>0</v>
      </c>
      <c r="H18" s="180">
        <f>'PIP Proposal _ FY 2026-27'!AQ18</f>
        <v>0</v>
      </c>
      <c r="I18" s="456">
        <v>0</v>
      </c>
      <c r="J18" s="457">
        <v>0</v>
      </c>
      <c r="K18" s="458" t="e">
        <f t="shared" si="1"/>
        <v>#DIV/0!</v>
      </c>
      <c r="L18" s="459">
        <f>VLOOKUP($D18,'[1]Main File'!$A$7:$E$2451,5,0)</f>
        <v>0</v>
      </c>
      <c r="M18" s="427">
        <f t="shared" si="0"/>
        <v>1225.47</v>
      </c>
      <c r="N18" s="459" t="e">
        <f t="shared" si="2"/>
        <v>#DIV/0!</v>
      </c>
    </row>
    <row r="19" spans="1:14" ht="40.5">
      <c r="A19" s="957"/>
      <c r="B19" s="954"/>
      <c r="C19" s="956"/>
      <c r="D19" s="220">
        <v>14</v>
      </c>
      <c r="E19" s="210" t="s">
        <v>18</v>
      </c>
      <c r="F19" s="193">
        <f>'PIP Proposal _ FY 2026-27'!X19</f>
        <v>3187.46</v>
      </c>
      <c r="G19" s="175">
        <f>'PIP Proposal _ FY 2026-27'!AP19</f>
        <v>0</v>
      </c>
      <c r="H19" s="180">
        <f>'PIP Proposal _ FY 2026-27'!AQ19</f>
        <v>0</v>
      </c>
      <c r="I19" s="456">
        <v>306.74</v>
      </c>
      <c r="J19" s="457">
        <v>150.12788</v>
      </c>
      <c r="K19" s="458">
        <f t="shared" si="1"/>
        <v>0.48943039707895936</v>
      </c>
      <c r="L19" s="459">
        <f>VLOOKUP($D19,'[1]Main File'!$A$7:$E$2451,5,0)</f>
        <v>0.57467712068853105</v>
      </c>
      <c r="M19" s="427">
        <f t="shared" si="0"/>
        <v>2880.7200000000003</v>
      </c>
      <c r="N19" s="459">
        <f t="shared" si="2"/>
        <v>9.3914064028167186</v>
      </c>
    </row>
    <row r="20" spans="1:14">
      <c r="A20" s="957"/>
      <c r="B20" s="954"/>
      <c r="C20" s="956"/>
      <c r="D20" s="220">
        <v>15</v>
      </c>
      <c r="E20" s="210" t="s">
        <v>19</v>
      </c>
      <c r="F20" s="226"/>
      <c r="G20" s="176"/>
      <c r="H20" s="181"/>
      <c r="I20" s="456">
        <v>222.91</v>
      </c>
      <c r="J20" s="457">
        <v>12.854469499999999</v>
      </c>
      <c r="K20" s="458">
        <f t="shared" si="1"/>
        <v>5.7666634516172439E-2</v>
      </c>
      <c r="L20" s="459">
        <f>VLOOKUP($D20,'[1]Main File'!$A$7:$E$2451,5,0)</f>
        <v>3.6755061341075108</v>
      </c>
      <c r="M20" s="427">
        <f t="shared" si="0"/>
        <v>-222.91</v>
      </c>
      <c r="N20" s="459">
        <f t="shared" si="2"/>
        <v>-1</v>
      </c>
    </row>
    <row r="21" spans="1:14" ht="81">
      <c r="A21" s="957"/>
      <c r="B21" s="954"/>
      <c r="C21" s="956"/>
      <c r="D21" s="220">
        <v>16</v>
      </c>
      <c r="E21" s="210" t="s">
        <v>20</v>
      </c>
      <c r="F21" s="226"/>
      <c r="G21" s="176"/>
      <c r="H21" s="181"/>
      <c r="I21" s="456">
        <v>962.96000000000015</v>
      </c>
      <c r="J21" s="457">
        <v>13.522589999999999</v>
      </c>
      <c r="K21" s="458">
        <f t="shared" si="1"/>
        <v>1.4042732823793301E-2</v>
      </c>
      <c r="L21" s="459">
        <f>VLOOKUP($D21,'[1]Main File'!$A$7:$E$2451,5,0)</f>
        <v>0.76679464615338255</v>
      </c>
      <c r="M21" s="427">
        <f t="shared" si="0"/>
        <v>-962.96000000000015</v>
      </c>
      <c r="N21" s="459">
        <f t="shared" si="2"/>
        <v>-1</v>
      </c>
    </row>
    <row r="22" spans="1:14" ht="263.25" customHeight="1">
      <c r="A22" s="957"/>
      <c r="B22" s="954"/>
      <c r="C22" s="956"/>
      <c r="D22" s="220">
        <v>17</v>
      </c>
      <c r="E22" s="210" t="s">
        <v>21</v>
      </c>
      <c r="F22" s="193">
        <f>'PIP Proposal _ FY 2026-27'!X22</f>
        <v>630.5</v>
      </c>
      <c r="G22" s="175">
        <f>'PIP Proposal _ FY 2026-27'!AP22</f>
        <v>0</v>
      </c>
      <c r="H22" s="180">
        <f>'PIP Proposal _ FY 2026-27'!AQ22</f>
        <v>0</v>
      </c>
      <c r="I22" s="456">
        <v>420.03</v>
      </c>
      <c r="J22" s="457">
        <v>1.5525899999999999</v>
      </c>
      <c r="K22" s="458">
        <f t="shared" si="1"/>
        <v>3.6963788300835654E-3</v>
      </c>
      <c r="L22" s="459">
        <f>VLOOKUP($D22,'[1]Main File'!$A$7:$E$2451,5,0)</f>
        <v>1.3426176929172098</v>
      </c>
      <c r="M22" s="427">
        <f t="shared" si="0"/>
        <v>210.47000000000003</v>
      </c>
      <c r="N22" s="459">
        <f t="shared" si="2"/>
        <v>0.50108325595790781</v>
      </c>
    </row>
    <row r="23" spans="1:14" ht="28.5" customHeight="1">
      <c r="A23" s="957"/>
      <c r="B23" s="954"/>
      <c r="C23" s="956"/>
      <c r="D23" s="220">
        <v>18</v>
      </c>
      <c r="E23" s="210" t="s">
        <v>22</v>
      </c>
      <c r="F23" s="226"/>
      <c r="G23" s="176"/>
      <c r="H23" s="181"/>
      <c r="I23" s="456">
        <v>233.52</v>
      </c>
      <c r="J23" s="457">
        <v>102.06946000000001</v>
      </c>
      <c r="K23" s="458">
        <f t="shared" si="1"/>
        <v>0.43709087016101406</v>
      </c>
      <c r="L23" s="459">
        <f>VLOOKUP($D23,'[1]Main File'!$A$7:$E$2451,5,0)</f>
        <v>2.8958975676601575E-2</v>
      </c>
      <c r="M23" s="427">
        <f t="shared" si="0"/>
        <v>-233.52</v>
      </c>
      <c r="N23" s="459">
        <f t="shared" si="2"/>
        <v>-1</v>
      </c>
    </row>
    <row r="24" spans="1:14" ht="37.5" customHeight="1">
      <c r="A24" s="957"/>
      <c r="B24" s="953" t="s">
        <v>23</v>
      </c>
      <c r="C24" s="958" t="s">
        <v>24</v>
      </c>
      <c r="D24" s="220">
        <v>19</v>
      </c>
      <c r="E24" s="212" t="s">
        <v>24</v>
      </c>
      <c r="F24" s="193">
        <f>'PIP Proposal _ FY 2026-27'!X24</f>
        <v>0</v>
      </c>
      <c r="G24" s="175">
        <f>'PIP Proposal _ FY 2026-27'!AP24</f>
        <v>0</v>
      </c>
      <c r="H24" s="180">
        <f>'PIP Proposal _ FY 2026-27'!AQ24</f>
        <v>0</v>
      </c>
      <c r="I24" s="456">
        <v>70.605000000000004</v>
      </c>
      <c r="J24" s="457">
        <v>34.713349999999998</v>
      </c>
      <c r="K24" s="458">
        <f t="shared" si="1"/>
        <v>0.49165569010693289</v>
      </c>
      <c r="L24" s="459">
        <f>VLOOKUP($D24,'[1]Main File'!$A$7:$E$2451,5,0)</f>
        <v>2.4066284257488846E-3</v>
      </c>
      <c r="M24" s="427">
        <f t="shared" si="0"/>
        <v>-70.605000000000004</v>
      </c>
      <c r="N24" s="459">
        <f t="shared" si="2"/>
        <v>-1</v>
      </c>
    </row>
    <row r="25" spans="1:14" ht="101.25">
      <c r="A25" s="957"/>
      <c r="B25" s="954"/>
      <c r="C25" s="958"/>
      <c r="D25" s="219">
        <v>20</v>
      </c>
      <c r="E25" s="210" t="s">
        <v>25</v>
      </c>
      <c r="F25" s="193">
        <f>'PIP Proposal _ FY 2026-27'!X25</f>
        <v>2</v>
      </c>
      <c r="G25" s="175">
        <f>'PIP Proposal _ FY 2026-27'!AP25</f>
        <v>0</v>
      </c>
      <c r="H25" s="180">
        <f>'PIP Proposal _ FY 2026-27'!AQ25</f>
        <v>0</v>
      </c>
      <c r="I25" s="456">
        <v>9.57</v>
      </c>
      <c r="J25" s="457">
        <v>0.54423999999999995</v>
      </c>
      <c r="K25" s="458">
        <f t="shared" si="1"/>
        <v>5.6869383490073137E-2</v>
      </c>
      <c r="L25" s="459">
        <f>VLOOKUP($D25,'[1]Main File'!$A$7:$E$2451,5,0)</f>
        <v>0.46929992044550517</v>
      </c>
      <c r="M25" s="427">
        <f t="shared" si="0"/>
        <v>-7.57</v>
      </c>
      <c r="N25" s="459">
        <f t="shared" si="2"/>
        <v>-0.79101358411703238</v>
      </c>
    </row>
    <row r="26" spans="1:14" ht="60.75">
      <c r="A26" s="957"/>
      <c r="B26" s="953" t="s">
        <v>26</v>
      </c>
      <c r="C26" s="955" t="s">
        <v>27</v>
      </c>
      <c r="D26" s="219">
        <v>21</v>
      </c>
      <c r="E26" s="210" t="s">
        <v>28</v>
      </c>
      <c r="F26" s="193">
        <f>'PIP Proposal _ FY 2026-27'!X26</f>
        <v>3149.31</v>
      </c>
      <c r="G26" s="175">
        <f>'PIP Proposal _ FY 2026-27'!AP26</f>
        <v>0</v>
      </c>
      <c r="H26" s="180">
        <f>'PIP Proposal _ FY 2026-27'!AQ26</f>
        <v>0</v>
      </c>
      <c r="I26" s="456">
        <v>4196.4399999999996</v>
      </c>
      <c r="J26" s="457">
        <v>1349.3051</v>
      </c>
      <c r="K26" s="458">
        <f t="shared" si="1"/>
        <v>0.32153565879650375</v>
      </c>
      <c r="L26" s="459">
        <f>VLOOKUP($D26,'[1]Main File'!$A$7:$E$2451,5,0)</f>
        <v>0.88446281960664164</v>
      </c>
      <c r="M26" s="427">
        <f t="shared" si="0"/>
        <v>-1047.1299999999997</v>
      </c>
      <c r="N26" s="459">
        <f t="shared" si="2"/>
        <v>-0.24952817149774564</v>
      </c>
    </row>
    <row r="27" spans="1:14" ht="101.25">
      <c r="A27" s="957"/>
      <c r="B27" s="953"/>
      <c r="C27" s="955"/>
      <c r="D27" s="219">
        <v>22</v>
      </c>
      <c r="E27" s="210" t="s">
        <v>29</v>
      </c>
      <c r="F27" s="193">
        <f>'PIP Proposal _ FY 2026-27'!X27</f>
        <v>2929.83</v>
      </c>
      <c r="G27" s="175">
        <f>'PIP Proposal _ FY 2026-27'!AP27</f>
        <v>0</v>
      </c>
      <c r="H27" s="180">
        <f>'PIP Proposal _ FY 2026-27'!AQ27</f>
        <v>0</v>
      </c>
      <c r="I27" s="456">
        <v>611.47</v>
      </c>
      <c r="J27" s="457">
        <v>298.44677999999999</v>
      </c>
      <c r="K27" s="458">
        <f t="shared" si="1"/>
        <v>0.48808082162657201</v>
      </c>
      <c r="L27" s="459">
        <f>VLOOKUP($D27,'[1]Main File'!$A$7:$E$2451,5,0)</f>
        <v>1.5039609054228344</v>
      </c>
      <c r="M27" s="427">
        <f t="shared" si="0"/>
        <v>2318.3599999999997</v>
      </c>
      <c r="N27" s="459">
        <f t="shared" si="2"/>
        <v>3.7914533828315364</v>
      </c>
    </row>
    <row r="28" spans="1:14" ht="60.75">
      <c r="A28" s="957"/>
      <c r="B28" s="953"/>
      <c r="C28" s="955"/>
      <c r="D28" s="219">
        <v>23</v>
      </c>
      <c r="E28" s="210" t="s">
        <v>30</v>
      </c>
      <c r="F28" s="193">
        <f>'PIP Proposal _ FY 2026-27'!X28</f>
        <v>321.54000000000002</v>
      </c>
      <c r="G28" s="175">
        <f>'PIP Proposal _ FY 2026-27'!AP28</f>
        <v>0</v>
      </c>
      <c r="H28" s="180">
        <f>'PIP Proposal _ FY 2026-27'!AQ28</f>
        <v>0</v>
      </c>
      <c r="I28" s="456">
        <v>9486.08</v>
      </c>
      <c r="J28" s="457">
        <v>3134.8269100000002</v>
      </c>
      <c r="K28" s="458">
        <f t="shared" si="1"/>
        <v>0.33046599965423024</v>
      </c>
      <c r="L28" s="459">
        <f>VLOOKUP($D28,'[1]Main File'!$A$7:$E$2451,5,0)</f>
        <v>0.54779806976997925</v>
      </c>
      <c r="M28" s="427">
        <f t="shared" si="0"/>
        <v>-9164.5399999999991</v>
      </c>
      <c r="N28" s="459">
        <f t="shared" si="2"/>
        <v>-0.96610401767642684</v>
      </c>
    </row>
    <row r="29" spans="1:14" ht="40.5">
      <c r="A29" s="957"/>
      <c r="B29" s="953"/>
      <c r="C29" s="955"/>
      <c r="D29" s="219">
        <v>24</v>
      </c>
      <c r="E29" s="210" t="s">
        <v>31</v>
      </c>
      <c r="F29" s="193">
        <f>'PIP Proposal _ FY 2026-27'!X29</f>
        <v>1436.6</v>
      </c>
      <c r="G29" s="175">
        <f>'PIP Proposal _ FY 2026-27'!AP29</f>
        <v>0</v>
      </c>
      <c r="H29" s="180">
        <f>'PIP Proposal _ FY 2026-27'!AQ29</f>
        <v>0</v>
      </c>
      <c r="I29" s="456">
        <v>2607.08</v>
      </c>
      <c r="J29" s="457">
        <v>254.90033</v>
      </c>
      <c r="K29" s="458">
        <f t="shared" si="1"/>
        <v>9.7772346840142993E-2</v>
      </c>
      <c r="L29" s="459">
        <f>VLOOKUP($D29,'[1]Main File'!$A$7:$E$2451,5,0)</f>
        <v>0.61483878482754306</v>
      </c>
      <c r="M29" s="427">
        <f t="shared" si="0"/>
        <v>-1170.48</v>
      </c>
      <c r="N29" s="459">
        <f t="shared" si="2"/>
        <v>-0.44896205716740573</v>
      </c>
    </row>
    <row r="30" spans="1:14">
      <c r="A30" s="957"/>
      <c r="B30" s="953"/>
      <c r="C30" s="955"/>
      <c r="D30" s="219">
        <v>25</v>
      </c>
      <c r="E30" s="210" t="s">
        <v>32</v>
      </c>
      <c r="F30" s="193">
        <f>'PIP Proposal _ FY 2026-27'!X30</f>
        <v>63</v>
      </c>
      <c r="G30" s="175">
        <f>'PIP Proposal _ FY 2026-27'!AP30</f>
        <v>0</v>
      </c>
      <c r="H30" s="180">
        <f>'PIP Proposal _ FY 2026-27'!AQ30</f>
        <v>0</v>
      </c>
      <c r="I30" s="456">
        <v>86.31</v>
      </c>
      <c r="J30" s="457">
        <v>2.99</v>
      </c>
      <c r="K30" s="458">
        <f t="shared" si="1"/>
        <v>3.4642567489282822E-2</v>
      </c>
      <c r="L30" s="459">
        <f>VLOOKUP($D30,'[1]Main File'!$A$7:$E$2451,5,0)</f>
        <v>0.11514392028254289</v>
      </c>
      <c r="M30" s="427">
        <f t="shared" si="0"/>
        <v>-23.310000000000002</v>
      </c>
      <c r="N30" s="459">
        <f t="shared" si="2"/>
        <v>-0.27007299270072993</v>
      </c>
    </row>
    <row r="31" spans="1:14">
      <c r="A31" s="957"/>
      <c r="B31" s="953"/>
      <c r="C31" s="955"/>
      <c r="D31" s="219">
        <v>26</v>
      </c>
      <c r="E31" s="210" t="s">
        <v>33</v>
      </c>
      <c r="F31" s="193">
        <f>'PIP Proposal _ FY 2026-27'!X31</f>
        <v>1042.7239999999999</v>
      </c>
      <c r="G31" s="175">
        <f>'PIP Proposal _ FY 2026-27'!AP31</f>
        <v>0</v>
      </c>
      <c r="H31" s="180">
        <f>'PIP Proposal _ FY 2026-27'!AQ31</f>
        <v>0</v>
      </c>
      <c r="I31" s="456">
        <v>72.52</v>
      </c>
      <c r="J31" s="457">
        <v>22.224270000000001</v>
      </c>
      <c r="K31" s="458">
        <f t="shared" si="1"/>
        <v>0.30645711527854386</v>
      </c>
      <c r="L31" s="459">
        <f>VLOOKUP($D31,'[1]Main File'!$A$7:$E$2451,5,0)</f>
        <v>0.52521242387953215</v>
      </c>
      <c r="M31" s="427">
        <f t="shared" si="0"/>
        <v>970.20399999999995</v>
      </c>
      <c r="N31" s="459">
        <f t="shared" si="2"/>
        <v>13.378433535576393</v>
      </c>
    </row>
    <row r="32" spans="1:14">
      <c r="A32" s="957"/>
      <c r="B32" s="953"/>
      <c r="C32" s="955"/>
      <c r="D32" s="219">
        <v>27</v>
      </c>
      <c r="E32" s="210" t="s">
        <v>34</v>
      </c>
      <c r="F32" s="193">
        <f>'PIP Proposal _ FY 2026-27'!X32</f>
        <v>49</v>
      </c>
      <c r="G32" s="175">
        <f>'PIP Proposal _ FY 2026-27'!AP32</f>
        <v>0</v>
      </c>
      <c r="H32" s="180">
        <f>'PIP Proposal _ FY 2026-27'!AQ32</f>
        <v>0</v>
      </c>
      <c r="I32" s="456">
        <v>426.29</v>
      </c>
      <c r="J32" s="457">
        <v>9.9044500000000006</v>
      </c>
      <c r="K32" s="458">
        <f t="shared" si="1"/>
        <v>2.3234066011400691E-2</v>
      </c>
      <c r="L32" s="459">
        <f>VLOOKUP($D32,'[1]Main File'!$A$7:$E$2451,5,0)</f>
        <v>0.43304323347955614</v>
      </c>
      <c r="M32" s="427">
        <f t="shared" si="0"/>
        <v>-377.29</v>
      </c>
      <c r="N32" s="459">
        <f t="shared" si="2"/>
        <v>-0.88505477491848272</v>
      </c>
    </row>
    <row r="33" spans="1:14" ht="101.25">
      <c r="A33" s="957"/>
      <c r="B33" s="953"/>
      <c r="C33" s="955"/>
      <c r="D33" s="219">
        <v>28</v>
      </c>
      <c r="E33" s="210" t="s">
        <v>10</v>
      </c>
      <c r="F33" s="193">
        <f>'PIP Proposal _ FY 2026-27'!X33</f>
        <v>249.6</v>
      </c>
      <c r="G33" s="175">
        <f>'PIP Proposal _ FY 2026-27'!AP33</f>
        <v>0</v>
      </c>
      <c r="H33" s="180">
        <f>'PIP Proposal _ FY 2026-27'!AQ33</f>
        <v>0</v>
      </c>
      <c r="I33" s="456">
        <v>1081.27</v>
      </c>
      <c r="J33" s="457">
        <v>22.984010000000001</v>
      </c>
      <c r="K33" s="458">
        <f t="shared" si="1"/>
        <v>2.12564946775551E-2</v>
      </c>
      <c r="L33" s="459">
        <f>VLOOKUP($D33,'[1]Main File'!$A$7:$E$2451,5,0)</f>
        <v>0.33864907007500439</v>
      </c>
      <c r="M33" s="427">
        <f t="shared" si="0"/>
        <v>-831.67</v>
      </c>
      <c r="N33" s="459">
        <f t="shared" si="2"/>
        <v>-0.76916033923071936</v>
      </c>
    </row>
    <row r="34" spans="1:14" ht="43.5" customHeight="1">
      <c r="A34" s="957"/>
      <c r="B34" s="953"/>
      <c r="C34" s="955"/>
      <c r="D34" s="219">
        <v>29</v>
      </c>
      <c r="E34" s="210" t="s">
        <v>336</v>
      </c>
      <c r="F34" s="193">
        <f>'PIP Proposal _ FY 2026-27'!X34</f>
        <v>0</v>
      </c>
      <c r="G34" s="175">
        <f>'PIP Proposal _ FY 2026-27'!AP34</f>
        <v>0</v>
      </c>
      <c r="H34" s="180">
        <f>'PIP Proposal _ FY 2026-27'!AQ34</f>
        <v>0</v>
      </c>
      <c r="I34" s="456">
        <v>0</v>
      </c>
      <c r="J34" s="457">
        <v>0</v>
      </c>
      <c r="K34" s="458" t="e">
        <f t="shared" si="1"/>
        <v>#DIV/0!</v>
      </c>
      <c r="L34" s="459">
        <f>VLOOKUP($D34,'[1]Main File'!$A$7:$E$2451,5,0)</f>
        <v>0</v>
      </c>
      <c r="M34" s="427">
        <f t="shared" si="0"/>
        <v>0</v>
      </c>
      <c r="N34" s="459" t="e">
        <f t="shared" si="2"/>
        <v>#DIV/0!</v>
      </c>
    </row>
    <row r="35" spans="1:14" ht="39.75" customHeight="1">
      <c r="A35" s="957"/>
      <c r="B35" s="953"/>
      <c r="C35" s="955"/>
      <c r="D35" s="219">
        <v>30</v>
      </c>
      <c r="E35" s="210" t="s">
        <v>35</v>
      </c>
      <c r="F35" s="193">
        <f>'PIP Proposal _ FY 2026-27'!X35</f>
        <v>0</v>
      </c>
      <c r="G35" s="175">
        <f>'PIP Proposal _ FY 2026-27'!AP35</f>
        <v>0</v>
      </c>
      <c r="H35" s="180">
        <f>'PIP Proposal _ FY 2026-27'!AQ35</f>
        <v>0</v>
      </c>
      <c r="I35" s="456">
        <v>0</v>
      </c>
      <c r="J35" s="457">
        <v>0</v>
      </c>
      <c r="K35" s="458" t="e">
        <f t="shared" si="1"/>
        <v>#DIV/0!</v>
      </c>
      <c r="L35" s="459">
        <f>VLOOKUP($D35,'[1]Main File'!$A$7:$E$2451,5,0)</f>
        <v>0</v>
      </c>
      <c r="M35" s="427">
        <f t="shared" si="0"/>
        <v>0</v>
      </c>
      <c r="N35" s="459" t="e">
        <f t="shared" si="2"/>
        <v>#DIV/0!</v>
      </c>
    </row>
    <row r="36" spans="1:14" ht="51" customHeight="1">
      <c r="A36" s="957"/>
      <c r="B36" s="953"/>
      <c r="C36" s="955"/>
      <c r="D36" s="219">
        <v>31</v>
      </c>
      <c r="E36" s="210" t="s">
        <v>22</v>
      </c>
      <c r="F36" s="226"/>
      <c r="G36" s="176"/>
      <c r="H36" s="181"/>
      <c r="I36" s="456">
        <v>0</v>
      </c>
      <c r="J36" s="457">
        <v>0</v>
      </c>
      <c r="K36" s="458" t="e">
        <f t="shared" si="1"/>
        <v>#DIV/0!</v>
      </c>
      <c r="L36" s="459">
        <f>VLOOKUP($D36,'[1]Main File'!$A$7:$E$2451,5,0)</f>
        <v>0</v>
      </c>
      <c r="M36" s="427">
        <f t="shared" si="0"/>
        <v>0</v>
      </c>
      <c r="N36" s="459" t="e">
        <f t="shared" si="2"/>
        <v>#DIV/0!</v>
      </c>
    </row>
    <row r="37" spans="1:14" ht="60.75">
      <c r="A37" s="957"/>
      <c r="B37" s="953" t="s">
        <v>36</v>
      </c>
      <c r="C37" s="955" t="s">
        <v>37</v>
      </c>
      <c r="D37" s="219">
        <v>32</v>
      </c>
      <c r="E37" s="210" t="s">
        <v>38</v>
      </c>
      <c r="F37" s="193">
        <f>'PIP Proposal _ FY 2026-27'!X37</f>
        <v>6223.9239999999991</v>
      </c>
      <c r="G37" s="175">
        <f>'PIP Proposal _ FY 2026-27'!AP37</f>
        <v>0</v>
      </c>
      <c r="H37" s="180">
        <f>'PIP Proposal _ FY 2026-27'!AQ37</f>
        <v>0</v>
      </c>
      <c r="I37" s="456">
        <v>19468.18</v>
      </c>
      <c r="J37" s="457">
        <v>8650.8836900000006</v>
      </c>
      <c r="K37" s="458">
        <f t="shared" si="1"/>
        <v>0.44436016566520342</v>
      </c>
      <c r="L37" s="459">
        <f>VLOOKUP($D37,'[1]Main File'!$A$7:$E$2451,5,0)</f>
        <v>0.74549439737649748</v>
      </c>
      <c r="M37" s="427">
        <f t="shared" si="0"/>
        <v>-13244.256000000001</v>
      </c>
      <c r="N37" s="459">
        <f t="shared" si="2"/>
        <v>-0.68030272989051888</v>
      </c>
    </row>
    <row r="38" spans="1:14" ht="40.5">
      <c r="A38" s="957"/>
      <c r="B38" s="953"/>
      <c r="C38" s="955"/>
      <c r="D38" s="219">
        <v>33</v>
      </c>
      <c r="E38" s="210" t="s">
        <v>337</v>
      </c>
      <c r="F38" s="193">
        <f>'PIP Proposal _ FY 2026-27'!X38</f>
        <v>2236</v>
      </c>
      <c r="G38" s="175">
        <f>'PIP Proposal _ FY 2026-27'!AP38</f>
        <v>0</v>
      </c>
      <c r="H38" s="180">
        <f>'PIP Proposal _ FY 2026-27'!AQ38</f>
        <v>0</v>
      </c>
      <c r="I38" s="456">
        <v>3751.1320000000001</v>
      </c>
      <c r="J38" s="457">
        <v>111.1694</v>
      </c>
      <c r="K38" s="458">
        <f t="shared" si="1"/>
        <v>2.9636227144232728E-2</v>
      </c>
      <c r="L38" s="459">
        <f>VLOOKUP($D38,'[1]Main File'!$A$7:$E$2451,5,0)</f>
        <v>0.25999269233927252</v>
      </c>
      <c r="M38" s="427">
        <f t="shared" ref="M38:M67" si="3">F38-I38</f>
        <v>-1515.1320000000001</v>
      </c>
      <c r="N38" s="459">
        <f t="shared" si="2"/>
        <v>-0.40391327204694477</v>
      </c>
    </row>
    <row r="39" spans="1:14" ht="40.5">
      <c r="A39" s="957"/>
      <c r="B39" s="953"/>
      <c r="C39" s="955"/>
      <c r="D39" s="219">
        <v>34</v>
      </c>
      <c r="E39" s="210" t="s">
        <v>39</v>
      </c>
      <c r="F39" s="193">
        <f>'PIP Proposal _ FY 2026-27'!X39</f>
        <v>436.60440999999997</v>
      </c>
      <c r="G39" s="175">
        <f>'PIP Proposal _ FY 2026-27'!AP39</f>
        <v>0</v>
      </c>
      <c r="H39" s="180">
        <f>'PIP Proposal _ FY 2026-27'!AQ39</f>
        <v>0</v>
      </c>
      <c r="I39" s="456">
        <v>545.46</v>
      </c>
      <c r="J39" s="457">
        <v>236.46543</v>
      </c>
      <c r="K39" s="458">
        <f t="shared" si="1"/>
        <v>0.43351561984380155</v>
      </c>
      <c r="L39" s="459">
        <f>VLOOKUP($D39,'[1]Main File'!$A$7:$E$2451,5,0)</f>
        <v>1.4930805590207392</v>
      </c>
      <c r="M39" s="427">
        <f t="shared" si="3"/>
        <v>-108.85559000000006</v>
      </c>
      <c r="N39" s="459">
        <f t="shared" si="2"/>
        <v>-0.19956658600080676</v>
      </c>
    </row>
    <row r="40" spans="1:14" ht="60.75">
      <c r="A40" s="957"/>
      <c r="B40" s="953" t="s">
        <v>40</v>
      </c>
      <c r="C40" s="955" t="s">
        <v>41</v>
      </c>
      <c r="D40" s="219">
        <v>35</v>
      </c>
      <c r="E40" s="209" t="s">
        <v>338</v>
      </c>
      <c r="F40" s="193">
        <f>'PIP Proposal _ FY 2026-27'!X40</f>
        <v>45.77</v>
      </c>
      <c r="G40" s="175">
        <f>'PIP Proposal _ FY 2026-27'!AP40</f>
        <v>0</v>
      </c>
      <c r="H40" s="180">
        <f>'PIP Proposal _ FY 2026-27'!AQ40</f>
        <v>0</v>
      </c>
      <c r="I40" s="456">
        <v>46.42</v>
      </c>
      <c r="J40" s="457">
        <v>2.54101</v>
      </c>
      <c r="K40" s="458">
        <f t="shared" si="1"/>
        <v>5.4739551917277036E-2</v>
      </c>
      <c r="L40" s="459">
        <f>VLOOKUP($D40,'[1]Main File'!$A$7:$E$2451,5,0)</f>
        <v>1.1308820116054159</v>
      </c>
      <c r="M40" s="427">
        <f t="shared" si="3"/>
        <v>-0.64999999999999858</v>
      </c>
      <c r="N40" s="459">
        <f t="shared" si="2"/>
        <v>-1.4002585092632455E-2</v>
      </c>
    </row>
    <row r="41" spans="1:14" ht="81">
      <c r="A41" s="957"/>
      <c r="B41" s="954"/>
      <c r="C41" s="956"/>
      <c r="D41" s="219">
        <v>36</v>
      </c>
      <c r="E41" s="209" t="s">
        <v>365</v>
      </c>
      <c r="F41" s="193">
        <f>'PIP Proposal _ FY 2026-27'!X41</f>
        <v>292.87</v>
      </c>
      <c r="G41" s="175">
        <f>'PIP Proposal _ FY 2026-27'!AP41</f>
        <v>0</v>
      </c>
      <c r="H41" s="180">
        <f>'PIP Proposal _ FY 2026-27'!AQ41</f>
        <v>0</v>
      </c>
      <c r="I41" s="456">
        <v>547.08749999999998</v>
      </c>
      <c r="J41" s="457">
        <v>293.10079999999999</v>
      </c>
      <c r="K41" s="458">
        <f t="shared" si="1"/>
        <v>0.53574757237187831</v>
      </c>
      <c r="L41" s="459">
        <f>VLOOKUP($D41,'[1]Main File'!$A$7:$E$2451,5,0)</f>
        <v>0.38663965205069667</v>
      </c>
      <c r="M41" s="427">
        <f t="shared" si="3"/>
        <v>-254.21749999999997</v>
      </c>
      <c r="N41" s="459">
        <f t="shared" si="2"/>
        <v>-0.46467429798706783</v>
      </c>
    </row>
    <row r="42" spans="1:14" ht="40.5">
      <c r="A42" s="957"/>
      <c r="B42" s="954"/>
      <c r="C42" s="956"/>
      <c r="D42" s="219">
        <v>37</v>
      </c>
      <c r="E42" s="210" t="s">
        <v>42</v>
      </c>
      <c r="F42" s="193">
        <f>'PIP Proposal _ FY 2026-27'!X42</f>
        <v>17</v>
      </c>
      <c r="G42" s="175">
        <f>'PIP Proposal _ FY 2026-27'!AP42</f>
        <v>0</v>
      </c>
      <c r="H42" s="180">
        <f>'PIP Proposal _ FY 2026-27'!AQ42</f>
        <v>0</v>
      </c>
      <c r="I42" s="456">
        <v>12.6</v>
      </c>
      <c r="J42" s="457">
        <v>1.8520399999999999</v>
      </c>
      <c r="K42" s="458">
        <f t="shared" si="1"/>
        <v>0.14698730158730158</v>
      </c>
      <c r="L42" s="459">
        <f>VLOOKUP($D42,'[1]Main File'!$A$7:$E$2451,5,0)</f>
        <v>0.5897485714285714</v>
      </c>
      <c r="M42" s="427">
        <f t="shared" si="3"/>
        <v>4.4000000000000004</v>
      </c>
      <c r="N42" s="459">
        <f t="shared" si="2"/>
        <v>0.34920634920634924</v>
      </c>
    </row>
    <row r="43" spans="1:14" ht="40.5">
      <c r="A43" s="957"/>
      <c r="B43" s="954"/>
      <c r="C43" s="956"/>
      <c r="D43" s="219">
        <v>38</v>
      </c>
      <c r="E43" s="209" t="s">
        <v>312</v>
      </c>
      <c r="F43" s="193">
        <f>'PIP Proposal _ FY 2026-27'!X43</f>
        <v>350.08</v>
      </c>
      <c r="G43" s="175">
        <f>'PIP Proposal _ FY 2026-27'!AP43</f>
        <v>0</v>
      </c>
      <c r="H43" s="180">
        <f>'PIP Proposal _ FY 2026-27'!AQ43</f>
        <v>0</v>
      </c>
      <c r="I43" s="456">
        <v>1258.4739999999999</v>
      </c>
      <c r="J43" s="457">
        <v>50.224600000000002</v>
      </c>
      <c r="K43" s="458">
        <f t="shared" si="1"/>
        <v>3.9909128039196683E-2</v>
      </c>
      <c r="L43" s="459">
        <f>VLOOKUP($D43,'[1]Main File'!$A$7:$E$2451,5,0)</f>
        <v>0.747606345177665</v>
      </c>
      <c r="M43" s="427">
        <f t="shared" si="3"/>
        <v>-908.39400000000001</v>
      </c>
      <c r="N43" s="459">
        <f t="shared" si="2"/>
        <v>-0.72182182548070128</v>
      </c>
    </row>
    <row r="44" spans="1:14" ht="81">
      <c r="A44" s="957"/>
      <c r="B44" s="954"/>
      <c r="C44" s="956"/>
      <c r="D44" s="219">
        <v>39</v>
      </c>
      <c r="E44" s="210" t="s">
        <v>43</v>
      </c>
      <c r="F44" s="193">
        <f>'PIP Proposal _ FY 2026-27'!X44</f>
        <v>0</v>
      </c>
      <c r="G44" s="175">
        <f>'PIP Proposal _ FY 2026-27'!AP44</f>
        <v>0</v>
      </c>
      <c r="H44" s="180">
        <f>'PIP Proposal _ FY 2026-27'!AQ44</f>
        <v>0</v>
      </c>
      <c r="I44" s="456">
        <v>571.88</v>
      </c>
      <c r="J44" s="457">
        <v>820.52506000000005</v>
      </c>
      <c r="K44" s="458">
        <f t="shared" si="1"/>
        <v>1.4347853745541024</v>
      </c>
      <c r="L44" s="459">
        <f>VLOOKUP($D44,'[1]Main File'!$A$7:$E$2451,5,0)</f>
        <v>0.5996885413454337</v>
      </c>
      <c r="M44" s="427">
        <f t="shared" si="3"/>
        <v>-571.88</v>
      </c>
      <c r="N44" s="459">
        <f t="shared" si="2"/>
        <v>-1</v>
      </c>
    </row>
    <row r="45" spans="1:14" ht="40.5">
      <c r="A45" s="957"/>
      <c r="B45" s="954"/>
      <c r="C45" s="956"/>
      <c r="D45" s="219">
        <v>40</v>
      </c>
      <c r="E45" s="210" t="s">
        <v>44</v>
      </c>
      <c r="F45" s="193">
        <f>'PIP Proposal _ FY 2026-27'!X45</f>
        <v>19.32</v>
      </c>
      <c r="G45" s="175">
        <f>'PIP Proposal _ FY 2026-27'!AP45</f>
        <v>0</v>
      </c>
      <c r="H45" s="180">
        <f>'PIP Proposal _ FY 2026-27'!AQ45</f>
        <v>0</v>
      </c>
      <c r="I45" s="456">
        <v>19.48</v>
      </c>
      <c r="J45" s="457">
        <v>0</v>
      </c>
      <c r="K45" s="458">
        <f t="shared" si="1"/>
        <v>0</v>
      </c>
      <c r="L45" s="459">
        <f>VLOOKUP($D45,'[1]Main File'!$A$7:$E$2451,5,0)</f>
        <v>0.49302267303102626</v>
      </c>
      <c r="M45" s="427">
        <f t="shared" si="3"/>
        <v>-0.16000000000000014</v>
      </c>
      <c r="N45" s="459">
        <f t="shared" si="2"/>
        <v>-8.2135523613963111E-3</v>
      </c>
    </row>
    <row r="46" spans="1:14" ht="60.75">
      <c r="A46" s="957"/>
      <c r="B46" s="954"/>
      <c r="C46" s="956"/>
      <c r="D46" s="219">
        <v>41</v>
      </c>
      <c r="E46" s="210" t="s">
        <v>22</v>
      </c>
      <c r="F46" s="226"/>
      <c r="G46" s="176"/>
      <c r="H46" s="181"/>
      <c r="I46" s="456">
        <v>0</v>
      </c>
      <c r="J46" s="457">
        <v>0</v>
      </c>
      <c r="K46" s="458" t="e">
        <f t="shared" si="1"/>
        <v>#DIV/0!</v>
      </c>
      <c r="L46" s="459">
        <f>VLOOKUP($D46,'[1]Main File'!$A$7:$E$2451,5,0)</f>
        <v>0</v>
      </c>
      <c r="M46" s="427">
        <f t="shared" si="3"/>
        <v>0</v>
      </c>
      <c r="N46" s="459" t="e">
        <f t="shared" si="2"/>
        <v>#DIV/0!</v>
      </c>
    </row>
    <row r="47" spans="1:14" ht="40.5">
      <c r="A47" s="957"/>
      <c r="B47" s="953" t="s">
        <v>45</v>
      </c>
      <c r="C47" s="955" t="s">
        <v>46</v>
      </c>
      <c r="D47" s="219">
        <v>42</v>
      </c>
      <c r="E47" s="210" t="s">
        <v>47</v>
      </c>
      <c r="F47" s="193">
        <f>'PIP Proposal _ FY 2026-27'!X47</f>
        <v>12222.78</v>
      </c>
      <c r="G47" s="175">
        <f>'PIP Proposal _ FY 2026-27'!AP47</f>
        <v>0</v>
      </c>
      <c r="H47" s="180">
        <f>'PIP Proposal _ FY 2026-27'!AQ47</f>
        <v>0</v>
      </c>
      <c r="I47" s="456">
        <v>11478.8</v>
      </c>
      <c r="J47" s="457">
        <v>2751.1106</v>
      </c>
      <c r="K47" s="458">
        <f t="shared" si="1"/>
        <v>0.23966883297905706</v>
      </c>
      <c r="L47" s="459">
        <f>VLOOKUP($D47,'[1]Main File'!$A$7:$E$2451,5,0)</f>
        <v>0.77343826448396447</v>
      </c>
      <c r="M47" s="427">
        <f t="shared" si="3"/>
        <v>743.98000000000138</v>
      </c>
      <c r="N47" s="459">
        <f t="shared" si="2"/>
        <v>6.4813395128410764E-2</v>
      </c>
    </row>
    <row r="48" spans="1:14">
      <c r="A48" s="957"/>
      <c r="B48" s="953"/>
      <c r="C48" s="955"/>
      <c r="D48" s="219">
        <v>43</v>
      </c>
      <c r="E48" s="210" t="s">
        <v>48</v>
      </c>
      <c r="F48" s="193">
        <f>'PIP Proposal _ FY 2026-27'!X48</f>
        <v>195.07999999999998</v>
      </c>
      <c r="G48" s="175">
        <f>'PIP Proposal _ FY 2026-27'!AP48</f>
        <v>0</v>
      </c>
      <c r="H48" s="180">
        <f>'PIP Proposal _ FY 2026-27'!AQ48</f>
        <v>0</v>
      </c>
      <c r="I48" s="456">
        <v>139.125</v>
      </c>
      <c r="J48" s="457">
        <v>27.756139999999998</v>
      </c>
      <c r="K48" s="458">
        <f t="shared" si="1"/>
        <v>0.19950504941599281</v>
      </c>
      <c r="L48" s="459">
        <f>VLOOKUP($D48,'[1]Main File'!$A$7:$E$2451,5,0)</f>
        <v>0.47648955974842766</v>
      </c>
      <c r="M48" s="427">
        <f t="shared" si="3"/>
        <v>55.954999999999984</v>
      </c>
      <c r="N48" s="459">
        <f t="shared" si="2"/>
        <v>0.40219227313566924</v>
      </c>
    </row>
    <row r="49" spans="1:14" ht="60.75">
      <c r="A49" s="957"/>
      <c r="B49" s="953"/>
      <c r="C49" s="955"/>
      <c r="D49" s="219">
        <v>44</v>
      </c>
      <c r="E49" s="210" t="s">
        <v>49</v>
      </c>
      <c r="F49" s="193">
        <f>'PIP Proposal _ FY 2026-27'!X49</f>
        <v>995.53</v>
      </c>
      <c r="G49" s="175">
        <f>'PIP Proposal _ FY 2026-27'!AP49</f>
        <v>0</v>
      </c>
      <c r="H49" s="180">
        <f>'PIP Proposal _ FY 2026-27'!AQ49</f>
        <v>0</v>
      </c>
      <c r="I49" s="456">
        <v>1246.43</v>
      </c>
      <c r="J49" s="457">
        <v>286.37432999999999</v>
      </c>
      <c r="K49" s="458">
        <f t="shared" si="1"/>
        <v>0.22975564612533392</v>
      </c>
      <c r="L49" s="459">
        <f>VLOOKUP($D49,'[1]Main File'!$A$7:$E$2451,5,0)</f>
        <v>0.64103168910841957</v>
      </c>
      <c r="M49" s="427">
        <f t="shared" si="3"/>
        <v>-250.90000000000009</v>
      </c>
      <c r="N49" s="459">
        <f t="shared" si="2"/>
        <v>-0.20129489822934307</v>
      </c>
    </row>
    <row r="50" spans="1:14">
      <c r="A50" s="957"/>
      <c r="B50" s="953"/>
      <c r="C50" s="955"/>
      <c r="D50" s="219">
        <v>45</v>
      </c>
      <c r="E50" s="210" t="s">
        <v>50</v>
      </c>
      <c r="F50" s="193">
        <f>'PIP Proposal _ FY 2026-27'!X50</f>
        <v>300</v>
      </c>
      <c r="G50" s="175">
        <f>'PIP Proposal _ FY 2026-27'!AP50</f>
        <v>0</v>
      </c>
      <c r="H50" s="180">
        <f>'PIP Proposal _ FY 2026-27'!AQ50</f>
        <v>0</v>
      </c>
      <c r="I50" s="456">
        <v>814.4</v>
      </c>
      <c r="J50" s="457">
        <v>286.02537999999998</v>
      </c>
      <c r="K50" s="458">
        <f t="shared" si="1"/>
        <v>0.35120994597249505</v>
      </c>
      <c r="L50" s="459">
        <f>VLOOKUP($D50,'[1]Main File'!$A$7:$E$2451,5,0)</f>
        <v>0.5068655579469119</v>
      </c>
      <c r="M50" s="427">
        <f t="shared" si="3"/>
        <v>-514.4</v>
      </c>
      <c r="N50" s="459">
        <f t="shared" si="2"/>
        <v>-0.63163064833005889</v>
      </c>
    </row>
    <row r="51" spans="1:14" ht="40.5">
      <c r="A51" s="957"/>
      <c r="B51" s="953"/>
      <c r="C51" s="955"/>
      <c r="D51" s="219">
        <v>46</v>
      </c>
      <c r="E51" s="210" t="s">
        <v>339</v>
      </c>
      <c r="F51" s="193">
        <f>'PIP Proposal _ FY 2026-27'!X51</f>
        <v>2103.12</v>
      </c>
      <c r="G51" s="175">
        <f>'PIP Proposal _ FY 2026-27'!AP51</f>
        <v>0</v>
      </c>
      <c r="H51" s="180">
        <f>'PIP Proposal _ FY 2026-27'!AQ51</f>
        <v>0</v>
      </c>
      <c r="I51" s="456">
        <v>3552.913</v>
      </c>
      <c r="J51" s="457">
        <v>561.08208999999999</v>
      </c>
      <c r="K51" s="458">
        <f t="shared" si="1"/>
        <v>0.15792170818705664</v>
      </c>
      <c r="L51" s="459">
        <f>VLOOKUP($D51,'[1]Main File'!$A$7:$E$2451,5,0)</f>
        <v>0.48000721734048601</v>
      </c>
      <c r="M51" s="427">
        <f t="shared" si="3"/>
        <v>-1449.7930000000001</v>
      </c>
      <c r="N51" s="459">
        <f t="shared" si="2"/>
        <v>-0.40805755727764798</v>
      </c>
    </row>
    <row r="52" spans="1:14" ht="40.5">
      <c r="A52" s="957"/>
      <c r="B52" s="953"/>
      <c r="C52" s="955"/>
      <c r="D52" s="219">
        <v>47</v>
      </c>
      <c r="E52" s="210" t="s">
        <v>51</v>
      </c>
      <c r="F52" s="193">
        <f>'PIP Proposal _ FY 2026-27'!X52</f>
        <v>31.74999</v>
      </c>
      <c r="G52" s="175">
        <f>'PIP Proposal _ FY 2026-27'!AP52</f>
        <v>0</v>
      </c>
      <c r="H52" s="180">
        <f>'PIP Proposal _ FY 2026-27'!AQ52</f>
        <v>0</v>
      </c>
      <c r="I52" s="456">
        <v>30.06</v>
      </c>
      <c r="J52" s="457">
        <v>3.8024</v>
      </c>
      <c r="K52" s="458">
        <f t="shared" si="1"/>
        <v>0.12649367930805058</v>
      </c>
      <c r="L52" s="459">
        <f>VLOOKUP($D52,'[1]Main File'!$A$7:$E$2451,5,0)</f>
        <v>0.65238838588822978</v>
      </c>
      <c r="M52" s="427">
        <f t="shared" si="3"/>
        <v>1.6899900000000017</v>
      </c>
      <c r="N52" s="459">
        <f t="shared" si="2"/>
        <v>5.6220558882235587E-2</v>
      </c>
    </row>
    <row r="53" spans="1:14">
      <c r="A53" s="957"/>
      <c r="B53" s="953"/>
      <c r="C53" s="955"/>
      <c r="D53" s="219">
        <v>48</v>
      </c>
      <c r="E53" s="210" t="s">
        <v>52</v>
      </c>
      <c r="F53" s="193">
        <f>'PIP Proposal _ FY 2026-27'!X53</f>
        <v>400.3</v>
      </c>
      <c r="G53" s="175">
        <f>'PIP Proposal _ FY 2026-27'!AP53</f>
        <v>0</v>
      </c>
      <c r="H53" s="180">
        <f>'PIP Proposal _ FY 2026-27'!AQ53</f>
        <v>0</v>
      </c>
      <c r="I53" s="456">
        <v>109.85</v>
      </c>
      <c r="J53" s="457">
        <v>7.0867199999999997</v>
      </c>
      <c r="K53" s="458">
        <f t="shared" si="1"/>
        <v>6.4512699135184343E-2</v>
      </c>
      <c r="L53" s="459">
        <f>VLOOKUP($D53,'[1]Main File'!$A$7:$E$2451,5,0)</f>
        <v>0.57367637687756035</v>
      </c>
      <c r="M53" s="427">
        <f t="shared" si="3"/>
        <v>290.45000000000005</v>
      </c>
      <c r="N53" s="459">
        <f t="shared" si="2"/>
        <v>2.6440600819299052</v>
      </c>
    </row>
    <row r="54" spans="1:14" ht="102" customHeight="1">
      <c r="A54" s="957"/>
      <c r="B54" s="953"/>
      <c r="C54" s="955"/>
      <c r="D54" s="219">
        <v>49</v>
      </c>
      <c r="E54" s="210" t="s">
        <v>340</v>
      </c>
      <c r="F54" s="193">
        <f>'PIP Proposal _ FY 2026-27'!X54</f>
        <v>0</v>
      </c>
      <c r="G54" s="175">
        <f>'PIP Proposal _ FY 2026-27'!AP54</f>
        <v>0</v>
      </c>
      <c r="H54" s="180">
        <f>'PIP Proposal _ FY 2026-27'!AQ54</f>
        <v>0</v>
      </c>
      <c r="I54" s="456">
        <v>137.304</v>
      </c>
      <c r="J54" s="457">
        <v>11.15809</v>
      </c>
      <c r="K54" s="458">
        <f t="shared" si="1"/>
        <v>8.1265585853289052E-2</v>
      </c>
      <c r="L54" s="459">
        <f>VLOOKUP($D54,'[1]Main File'!$A$7:$E$2451,5,0)</f>
        <v>0.70634838751966444</v>
      </c>
      <c r="M54" s="427">
        <f t="shared" si="3"/>
        <v>-137.304</v>
      </c>
      <c r="N54" s="459">
        <f t="shared" si="2"/>
        <v>-1</v>
      </c>
    </row>
    <row r="55" spans="1:14" ht="162.75" customHeight="1">
      <c r="A55" s="957"/>
      <c r="B55" s="953"/>
      <c r="C55" s="955"/>
      <c r="D55" s="219">
        <v>50</v>
      </c>
      <c r="E55" s="210" t="s">
        <v>53</v>
      </c>
      <c r="F55" s="193">
        <f>'PIP Proposal _ FY 2026-27'!X55</f>
        <v>706.7</v>
      </c>
      <c r="G55" s="175">
        <f>'PIP Proposal _ FY 2026-27'!AP55</f>
        <v>0</v>
      </c>
      <c r="H55" s="180">
        <f>'PIP Proposal _ FY 2026-27'!AQ55</f>
        <v>0</v>
      </c>
      <c r="I55" s="456">
        <v>1867.15</v>
      </c>
      <c r="J55" s="457">
        <v>1043.3789099999999</v>
      </c>
      <c r="K55" s="458">
        <f t="shared" si="1"/>
        <v>0.55880829606619709</v>
      </c>
      <c r="L55" s="459">
        <f>VLOOKUP($D55,'[1]Main File'!$A$7:$E$2451,5,0)</f>
        <v>0.76207449762573731</v>
      </c>
      <c r="M55" s="427">
        <f t="shared" si="3"/>
        <v>-1160.45</v>
      </c>
      <c r="N55" s="459">
        <f t="shared" si="2"/>
        <v>-0.62150871649305095</v>
      </c>
    </row>
    <row r="56" spans="1:14" ht="60.75">
      <c r="A56" s="957"/>
      <c r="B56" s="953"/>
      <c r="C56" s="955"/>
      <c r="D56" s="219">
        <v>51</v>
      </c>
      <c r="E56" s="210" t="s">
        <v>22</v>
      </c>
      <c r="F56" s="226"/>
      <c r="G56" s="176"/>
      <c r="H56" s="181"/>
      <c r="I56" s="456">
        <v>884.08</v>
      </c>
      <c r="J56" s="457">
        <v>33.75788</v>
      </c>
      <c r="K56" s="458">
        <f t="shared" si="1"/>
        <v>3.8184191475884532E-2</v>
      </c>
      <c r="L56" s="459">
        <f>VLOOKUP($D56,'[1]Main File'!$A$7:$E$2451,5,0)</f>
        <v>0.53977449358706797</v>
      </c>
      <c r="M56" s="427">
        <f t="shared" si="3"/>
        <v>-884.08</v>
      </c>
      <c r="N56" s="459">
        <f t="shared" si="2"/>
        <v>-1</v>
      </c>
    </row>
    <row r="57" spans="1:14" ht="40.5">
      <c r="A57" s="957"/>
      <c r="B57" s="953" t="s">
        <v>54</v>
      </c>
      <c r="C57" s="955" t="s">
        <v>55</v>
      </c>
      <c r="D57" s="219">
        <v>52</v>
      </c>
      <c r="E57" s="210" t="s">
        <v>56</v>
      </c>
      <c r="F57" s="193">
        <f>'PIP Proposal _ FY 2026-27'!X57</f>
        <v>4513.6749640553298</v>
      </c>
      <c r="G57" s="175">
        <f>'PIP Proposal _ FY 2026-27'!AP57</f>
        <v>0</v>
      </c>
      <c r="H57" s="180">
        <f>'PIP Proposal _ FY 2026-27'!AQ57</f>
        <v>0</v>
      </c>
      <c r="I57" s="456">
        <v>7201.7</v>
      </c>
      <c r="J57" s="457">
        <v>3045.1768400000001</v>
      </c>
      <c r="K57" s="458">
        <f t="shared" si="1"/>
        <v>0.42284139022730749</v>
      </c>
      <c r="L57" s="459">
        <f>VLOOKUP($D57,'[1]Main File'!$A$7:$E$2451,5,0)</f>
        <v>0.23732823638863046</v>
      </c>
      <c r="M57" s="427">
        <f t="shared" si="3"/>
        <v>-2688.02503594467</v>
      </c>
      <c r="N57" s="459">
        <f t="shared" si="2"/>
        <v>-0.37324868238675174</v>
      </c>
    </row>
    <row r="58" spans="1:14" ht="68.25" customHeight="1">
      <c r="A58" s="957"/>
      <c r="B58" s="954"/>
      <c r="C58" s="956"/>
      <c r="D58" s="219">
        <v>53</v>
      </c>
      <c r="E58" s="210" t="s">
        <v>57</v>
      </c>
      <c r="F58" s="193">
        <f>'PIP Proposal _ FY 2026-27'!X58</f>
        <v>1208.8399999999999</v>
      </c>
      <c r="G58" s="175">
        <f>'PIP Proposal _ FY 2026-27'!AP58</f>
        <v>0</v>
      </c>
      <c r="H58" s="180">
        <f>'PIP Proposal _ FY 2026-27'!AQ58</f>
        <v>0</v>
      </c>
      <c r="I58" s="456">
        <v>1311.4</v>
      </c>
      <c r="J58" s="457">
        <v>743.67274999999995</v>
      </c>
      <c r="K58" s="458">
        <f t="shared" si="1"/>
        <v>0.56708307915205114</v>
      </c>
      <c r="L58" s="459">
        <f>VLOOKUP($D58,'[1]Main File'!$A$7:$E$2451,5,0)</f>
        <v>0.69412914442580453</v>
      </c>
      <c r="M58" s="427">
        <f t="shared" si="3"/>
        <v>-102.56000000000017</v>
      </c>
      <c r="N58" s="459">
        <f t="shared" si="2"/>
        <v>-7.8206496873570355E-2</v>
      </c>
    </row>
    <row r="59" spans="1:14" ht="76.5" customHeight="1">
      <c r="A59" s="957"/>
      <c r="B59" s="954"/>
      <c r="C59" s="956"/>
      <c r="D59" s="219">
        <v>54</v>
      </c>
      <c r="E59" s="210" t="s">
        <v>58</v>
      </c>
      <c r="F59" s="193">
        <f>'PIP Proposal _ FY 2026-27'!X59</f>
        <v>340.8</v>
      </c>
      <c r="G59" s="175">
        <f>'PIP Proposal _ FY 2026-27'!AP59</f>
        <v>0</v>
      </c>
      <c r="H59" s="180">
        <f>'PIP Proposal _ FY 2026-27'!AQ59</f>
        <v>0</v>
      </c>
      <c r="I59" s="456">
        <v>852.72400000000005</v>
      </c>
      <c r="J59" s="457">
        <v>75.256910000000005</v>
      </c>
      <c r="K59" s="458">
        <f t="shared" si="1"/>
        <v>8.825471078567039E-2</v>
      </c>
      <c r="L59" s="459">
        <f>VLOOKUP($D59,'[1]Main File'!$A$7:$E$2451,5,0)</f>
        <v>0.55973384012619887</v>
      </c>
      <c r="M59" s="427">
        <f t="shared" si="3"/>
        <v>-511.92400000000004</v>
      </c>
      <c r="N59" s="459">
        <f t="shared" si="2"/>
        <v>-0.60033961750812692</v>
      </c>
    </row>
    <row r="60" spans="1:14" ht="84" customHeight="1">
      <c r="A60" s="957"/>
      <c r="B60" s="954"/>
      <c r="C60" s="956"/>
      <c r="D60" s="219">
        <v>55</v>
      </c>
      <c r="E60" s="210" t="s">
        <v>59</v>
      </c>
      <c r="F60" s="193">
        <f>'PIP Proposal _ FY 2026-27'!X60</f>
        <v>307.2</v>
      </c>
      <c r="G60" s="175">
        <f>'PIP Proposal _ FY 2026-27'!AP60</f>
        <v>0</v>
      </c>
      <c r="H60" s="180">
        <f>'PIP Proposal _ FY 2026-27'!AQ60</f>
        <v>0</v>
      </c>
      <c r="I60" s="456">
        <v>332.1</v>
      </c>
      <c r="J60" s="457">
        <v>265.68</v>
      </c>
      <c r="K60" s="458">
        <f t="shared" si="1"/>
        <v>0.79999999999999993</v>
      </c>
      <c r="L60" s="459">
        <f>VLOOKUP($D60,'[1]Main File'!$A$7:$E$2451,5,0)</f>
        <v>0</v>
      </c>
      <c r="M60" s="427">
        <f t="shared" si="3"/>
        <v>-24.900000000000034</v>
      </c>
      <c r="N60" s="459">
        <f t="shared" si="2"/>
        <v>-7.4977416440831168E-2</v>
      </c>
    </row>
    <row r="61" spans="1:14" ht="40.5">
      <c r="A61" s="957"/>
      <c r="B61" s="954"/>
      <c r="C61" s="956"/>
      <c r="D61" s="219">
        <v>56</v>
      </c>
      <c r="E61" s="210" t="s">
        <v>60</v>
      </c>
      <c r="F61" s="193">
        <f>'PIP Proposal _ FY 2026-27'!X61</f>
        <v>0</v>
      </c>
      <c r="G61" s="175">
        <f>'PIP Proposal _ FY 2026-27'!AP61</f>
        <v>0</v>
      </c>
      <c r="H61" s="180">
        <f>'PIP Proposal _ FY 2026-27'!AQ61</f>
        <v>0</v>
      </c>
      <c r="I61" s="456">
        <v>653.45000000000005</v>
      </c>
      <c r="J61" s="457">
        <v>56.957880000000003</v>
      </c>
      <c r="K61" s="458">
        <f t="shared" si="1"/>
        <v>8.7164863417246913E-2</v>
      </c>
      <c r="L61" s="459">
        <f>VLOOKUP($D61,'[1]Main File'!$A$7:$E$2451,5,0)</f>
        <v>0.4241107141439403</v>
      </c>
      <c r="M61" s="427">
        <f t="shared" si="3"/>
        <v>-653.45000000000005</v>
      </c>
      <c r="N61" s="459">
        <f t="shared" si="2"/>
        <v>-1</v>
      </c>
    </row>
    <row r="62" spans="1:14" ht="60.75">
      <c r="A62" s="957"/>
      <c r="B62" s="954"/>
      <c r="C62" s="956"/>
      <c r="D62" s="219">
        <v>57</v>
      </c>
      <c r="E62" s="210" t="s">
        <v>61</v>
      </c>
      <c r="F62" s="193">
        <f>'PIP Proposal _ FY 2026-27'!X62</f>
        <v>17.330000000000002</v>
      </c>
      <c r="G62" s="175">
        <f>'PIP Proposal _ FY 2026-27'!AP62</f>
        <v>0</v>
      </c>
      <c r="H62" s="180">
        <f>'PIP Proposal _ FY 2026-27'!AQ62</f>
        <v>0</v>
      </c>
      <c r="I62" s="456">
        <v>4.4400000000000004</v>
      </c>
      <c r="J62" s="457">
        <v>0</v>
      </c>
      <c r="K62" s="458">
        <f t="shared" si="1"/>
        <v>0</v>
      </c>
      <c r="L62" s="459">
        <f>VLOOKUP($D62,'[1]Main File'!$A$7:$E$2451,5,0)</f>
        <v>0.46903153153153154</v>
      </c>
      <c r="M62" s="427">
        <f t="shared" si="3"/>
        <v>12.89</v>
      </c>
      <c r="N62" s="459">
        <f t="shared" si="2"/>
        <v>2.9031531531531529</v>
      </c>
    </row>
    <row r="63" spans="1:14" ht="60.75">
      <c r="A63" s="957"/>
      <c r="B63" s="954"/>
      <c r="C63" s="956"/>
      <c r="D63" s="219">
        <v>58</v>
      </c>
      <c r="E63" s="210" t="s">
        <v>62</v>
      </c>
      <c r="F63" s="193">
        <f>'PIP Proposal _ FY 2026-27'!X63</f>
        <v>0</v>
      </c>
      <c r="G63" s="175">
        <f>'PIP Proposal _ FY 2026-27'!AP63</f>
        <v>0</v>
      </c>
      <c r="H63" s="180">
        <f>'PIP Proposal _ FY 2026-27'!AQ63</f>
        <v>0</v>
      </c>
      <c r="I63" s="456">
        <v>945.99</v>
      </c>
      <c r="J63" s="457">
        <v>527.88179500000001</v>
      </c>
      <c r="K63" s="458">
        <f t="shared" si="1"/>
        <v>0.55802048118901892</v>
      </c>
      <c r="L63" s="459">
        <f>VLOOKUP($D63,'[1]Main File'!$A$7:$E$2451,5,0)</f>
        <v>0.68398662776562125</v>
      </c>
      <c r="M63" s="427">
        <f t="shared" si="3"/>
        <v>-945.99</v>
      </c>
      <c r="N63" s="459">
        <f t="shared" si="2"/>
        <v>-1</v>
      </c>
    </row>
    <row r="64" spans="1:14">
      <c r="A64" s="957"/>
      <c r="B64" s="954"/>
      <c r="C64" s="956"/>
      <c r="D64" s="219">
        <v>59</v>
      </c>
      <c r="E64" s="210" t="s">
        <v>63</v>
      </c>
      <c r="F64" s="193">
        <f>'PIP Proposal _ FY 2026-27'!X64</f>
        <v>0</v>
      </c>
      <c r="G64" s="175">
        <f>'PIP Proposal _ FY 2026-27'!AP64</f>
        <v>0</v>
      </c>
      <c r="H64" s="180">
        <f>'PIP Proposal _ FY 2026-27'!AQ64</f>
        <v>0</v>
      </c>
      <c r="I64" s="456">
        <v>0</v>
      </c>
      <c r="J64" s="457">
        <v>0</v>
      </c>
      <c r="K64" s="458" t="e">
        <f t="shared" si="1"/>
        <v>#DIV/0!</v>
      </c>
      <c r="L64" s="459">
        <f>VLOOKUP($D64,'[1]Main File'!$A$7:$E$2451,5,0)</f>
        <v>0</v>
      </c>
      <c r="M64" s="427">
        <f t="shared" si="3"/>
        <v>0</v>
      </c>
      <c r="N64" s="459" t="e">
        <f t="shared" si="2"/>
        <v>#DIV/0!</v>
      </c>
    </row>
    <row r="65" spans="1:14" ht="40.5">
      <c r="A65" s="957"/>
      <c r="B65" s="954"/>
      <c r="C65" s="956"/>
      <c r="D65" s="219">
        <v>60</v>
      </c>
      <c r="E65" s="210" t="s">
        <v>64</v>
      </c>
      <c r="F65" s="193">
        <f>'PIP Proposal _ FY 2026-27'!X65</f>
        <v>0</v>
      </c>
      <c r="G65" s="175">
        <f>'PIP Proposal _ FY 2026-27'!AP65</f>
        <v>0</v>
      </c>
      <c r="H65" s="180">
        <f>'PIP Proposal _ FY 2026-27'!AQ65</f>
        <v>0</v>
      </c>
      <c r="I65" s="456">
        <v>0</v>
      </c>
      <c r="J65" s="457">
        <v>0</v>
      </c>
      <c r="K65" s="458" t="e">
        <f t="shared" si="1"/>
        <v>#DIV/0!</v>
      </c>
      <c r="L65" s="459">
        <f>VLOOKUP($D65,'[1]Main File'!$A$7:$E$2451,5,0)</f>
        <v>0</v>
      </c>
      <c r="M65" s="427">
        <f t="shared" si="3"/>
        <v>0</v>
      </c>
      <c r="N65" s="459" t="e">
        <f t="shared" si="2"/>
        <v>#DIV/0!</v>
      </c>
    </row>
    <row r="66" spans="1:14" ht="83.25" customHeight="1">
      <c r="A66" s="957"/>
      <c r="B66" s="954"/>
      <c r="C66" s="956"/>
      <c r="D66" s="219">
        <v>61</v>
      </c>
      <c r="E66" s="210" t="s">
        <v>22</v>
      </c>
      <c r="F66" s="226"/>
      <c r="G66" s="176"/>
      <c r="H66" s="181"/>
      <c r="I66" s="456">
        <v>0</v>
      </c>
      <c r="J66" s="457">
        <v>0</v>
      </c>
      <c r="K66" s="458" t="e">
        <f t="shared" si="1"/>
        <v>#DIV/0!</v>
      </c>
      <c r="L66" s="459">
        <f>VLOOKUP($D66,'[1]Main File'!$A$7:$E$2451,5,0)</f>
        <v>0</v>
      </c>
      <c r="M66" s="427">
        <f t="shared" si="3"/>
        <v>0</v>
      </c>
      <c r="N66" s="459" t="e">
        <f t="shared" si="2"/>
        <v>#DIV/0!</v>
      </c>
    </row>
    <row r="67" spans="1:14" ht="162">
      <c r="A67" s="957"/>
      <c r="B67" s="177" t="s">
        <v>65</v>
      </c>
      <c r="C67" s="225" t="s">
        <v>66</v>
      </c>
      <c r="D67" s="219">
        <v>62</v>
      </c>
      <c r="E67" s="210" t="s">
        <v>67</v>
      </c>
      <c r="F67" s="193">
        <f>'PIP Proposal _ FY 2026-27'!X67</f>
        <v>5</v>
      </c>
      <c r="G67" s="175">
        <f>'PIP Proposal _ FY 2026-27'!AP67</f>
        <v>0</v>
      </c>
      <c r="H67" s="180">
        <f>'PIP Proposal _ FY 2026-27'!AQ67</f>
        <v>0</v>
      </c>
      <c r="I67" s="456">
        <v>18.846</v>
      </c>
      <c r="J67" s="457">
        <v>2.7949999999999999</v>
      </c>
      <c r="K67" s="458">
        <f t="shared" si="1"/>
        <v>0.14830733312108671</v>
      </c>
      <c r="L67" s="459">
        <f>VLOOKUP($D67,'[1]Main File'!$A$7:$E$2451,5,0)</f>
        <v>0.18079629629629629</v>
      </c>
      <c r="M67" s="427">
        <f t="shared" si="3"/>
        <v>-13.846</v>
      </c>
      <c r="N67" s="459">
        <f t="shared" si="2"/>
        <v>-0.73469171176907566</v>
      </c>
    </row>
    <row r="68" spans="1:14" s="179" customFormat="1">
      <c r="A68" s="957"/>
      <c r="B68" s="959" t="s">
        <v>68</v>
      </c>
      <c r="C68" s="959"/>
      <c r="D68" s="959"/>
      <c r="E68" s="213"/>
      <c r="F68" s="227">
        <f>'PIP Proposal _ FY 2026-27'!X68</f>
        <v>104515.11336405532</v>
      </c>
      <c r="G68" s="178">
        <f>'PIP Proposal _ FY 2026-27'!AP68</f>
        <v>0</v>
      </c>
      <c r="H68" s="182"/>
      <c r="I68" s="460">
        <f>SUM(I6:I67)</f>
        <v>146133.75349999999</v>
      </c>
      <c r="J68" s="460">
        <v>47602.606844499991</v>
      </c>
      <c r="K68" s="461">
        <f t="shared" si="1"/>
        <v>0.3257468292190277</v>
      </c>
      <c r="L68" s="460">
        <f>SUM(L6:L67)</f>
        <v>39.69503730251909</v>
      </c>
      <c r="M68" s="460">
        <f>SUM(M6:M67)</f>
        <v>-41618.640135944661</v>
      </c>
      <c r="N68" s="460" t="e">
        <f>SUM(N6:N67)</f>
        <v>#DIV/0!</v>
      </c>
    </row>
    <row r="69" spans="1:14" ht="129.75" customHeight="1">
      <c r="A69" s="957" t="s">
        <v>69</v>
      </c>
      <c r="B69" s="177" t="s">
        <v>70</v>
      </c>
      <c r="C69" s="219" t="s">
        <v>71</v>
      </c>
      <c r="D69" s="219">
        <v>63</v>
      </c>
      <c r="E69" s="210" t="s">
        <v>72</v>
      </c>
      <c r="F69" s="193">
        <f>'PIP Proposal _ FY 2026-27'!X69</f>
        <v>158.32999999999998</v>
      </c>
      <c r="G69" s="175">
        <f>'PIP Proposal _ FY 2026-27'!AP69</f>
        <v>0</v>
      </c>
      <c r="H69" s="180">
        <f>'PIP Proposal _ FY 2026-27'!AQ69</f>
        <v>0</v>
      </c>
      <c r="I69" s="456">
        <v>268.8</v>
      </c>
      <c r="J69" s="457">
        <v>23.1707</v>
      </c>
      <c r="K69" s="458">
        <f t="shared" si="1"/>
        <v>8.6200520833333336E-2</v>
      </c>
      <c r="L69" s="459">
        <f>VLOOKUP($D69,'[1]Main File'!$A$7:$E$2451,5,0)</f>
        <v>0.56245218100285366</v>
      </c>
      <c r="M69" s="427">
        <f t="shared" ref="M69:M100" si="4">F69-I69</f>
        <v>-110.47000000000003</v>
      </c>
      <c r="N69" s="459">
        <f t="shared" si="2"/>
        <v>-0.41097470238095246</v>
      </c>
    </row>
    <row r="70" spans="1:14">
      <c r="A70" s="957"/>
      <c r="B70" s="953" t="s">
        <v>73</v>
      </c>
      <c r="C70" s="955" t="s">
        <v>74</v>
      </c>
      <c r="D70" s="219">
        <v>64</v>
      </c>
      <c r="E70" s="210" t="s">
        <v>75</v>
      </c>
      <c r="F70" s="193">
        <f>'PIP Proposal _ FY 2026-27'!X70</f>
        <v>418.04</v>
      </c>
      <c r="G70" s="175">
        <f>'PIP Proposal _ FY 2026-27'!AP70</f>
        <v>0</v>
      </c>
      <c r="H70" s="180">
        <f>'PIP Proposal _ FY 2026-27'!AQ70</f>
        <v>0</v>
      </c>
      <c r="I70" s="456">
        <v>154.49</v>
      </c>
      <c r="J70" s="457">
        <v>16.043749999999999</v>
      </c>
      <c r="K70" s="458">
        <f t="shared" si="1"/>
        <v>0.10384976373875331</v>
      </c>
      <c r="L70" s="459">
        <f>VLOOKUP($D70,'[1]Main File'!$A$7:$E$2451,5,0)</f>
        <v>0.31895629582176666</v>
      </c>
      <c r="M70" s="427">
        <f t="shared" si="4"/>
        <v>263.55</v>
      </c>
      <c r="N70" s="459">
        <f t="shared" si="2"/>
        <v>1.7059356592659718</v>
      </c>
    </row>
    <row r="71" spans="1:14">
      <c r="A71" s="957"/>
      <c r="B71" s="954"/>
      <c r="C71" s="956"/>
      <c r="D71" s="219">
        <v>65</v>
      </c>
      <c r="E71" s="210" t="s">
        <v>76</v>
      </c>
      <c r="F71" s="193">
        <f>'PIP Proposal _ FY 2026-27'!X71</f>
        <v>4053.12</v>
      </c>
      <c r="G71" s="175">
        <f>'PIP Proposal _ FY 2026-27'!AP71</f>
        <v>0</v>
      </c>
      <c r="H71" s="180">
        <f>'PIP Proposal _ FY 2026-27'!AQ71</f>
        <v>0</v>
      </c>
      <c r="I71" s="456">
        <v>3091.4</v>
      </c>
      <c r="J71" s="457">
        <v>680.55014000000006</v>
      </c>
      <c r="K71" s="458">
        <f t="shared" ref="K71:K134" si="5">J71/I71</f>
        <v>0.22014302257876692</v>
      </c>
      <c r="L71" s="459">
        <f>VLOOKUP($D71,'[1]Main File'!$A$7:$E$2451,5,0)</f>
        <v>0.51104389292879648</v>
      </c>
      <c r="M71" s="427">
        <f t="shared" si="4"/>
        <v>961.7199999999998</v>
      </c>
      <c r="N71" s="459">
        <f t="shared" ref="N71:N134" si="6">M71/I71</f>
        <v>0.31109529662935881</v>
      </c>
    </row>
    <row r="72" spans="1:14" ht="187.5" customHeight="1">
      <c r="A72" s="957"/>
      <c r="B72" s="954"/>
      <c r="C72" s="956"/>
      <c r="D72" s="219">
        <v>66</v>
      </c>
      <c r="E72" s="210" t="s">
        <v>77</v>
      </c>
      <c r="F72" s="193">
        <f>'PIP Proposal _ FY 2026-27'!X72</f>
        <v>6.7200000000000006</v>
      </c>
      <c r="G72" s="175">
        <f>'PIP Proposal _ FY 2026-27'!AP72</f>
        <v>0</v>
      </c>
      <c r="H72" s="180">
        <f>'PIP Proposal _ FY 2026-27'!AQ72</f>
        <v>0</v>
      </c>
      <c r="I72" s="456">
        <v>168.62</v>
      </c>
      <c r="J72" s="457">
        <v>421.90465</v>
      </c>
      <c r="K72" s="458">
        <f t="shared" si="5"/>
        <v>2.5021032499110425</v>
      </c>
      <c r="L72" s="459">
        <f>VLOOKUP($D72,'[1]Main File'!$A$7:$E$2451,5,0)</f>
        <v>0.81719815845824406</v>
      </c>
      <c r="M72" s="427">
        <f t="shared" si="4"/>
        <v>-161.9</v>
      </c>
      <c r="N72" s="459">
        <f t="shared" si="6"/>
        <v>-0.96014707626616058</v>
      </c>
    </row>
    <row r="73" spans="1:14" ht="40.5">
      <c r="A73" s="957"/>
      <c r="B73" s="954"/>
      <c r="C73" s="956"/>
      <c r="D73" s="219">
        <v>67</v>
      </c>
      <c r="E73" s="210" t="s">
        <v>78</v>
      </c>
      <c r="F73" s="193">
        <f>'PIP Proposal _ FY 2026-27'!X73</f>
        <v>64.150000000000006</v>
      </c>
      <c r="G73" s="175">
        <f>'PIP Proposal _ FY 2026-27'!AP73</f>
        <v>0</v>
      </c>
      <c r="H73" s="180">
        <f>'PIP Proposal _ FY 2026-27'!AQ73</f>
        <v>0</v>
      </c>
      <c r="I73" s="456">
        <v>374.6</v>
      </c>
      <c r="J73" s="457">
        <v>18.81625</v>
      </c>
      <c r="K73" s="458">
        <f t="shared" si="5"/>
        <v>5.0230245595301655E-2</v>
      </c>
      <c r="L73" s="459">
        <f>VLOOKUP($D73,'[1]Main File'!$A$7:$E$2451,5,0)</f>
        <v>0.35625332187857961</v>
      </c>
      <c r="M73" s="427">
        <f t="shared" si="4"/>
        <v>-310.45000000000005</v>
      </c>
      <c r="N73" s="459">
        <f t="shared" si="6"/>
        <v>-0.8287506673785372</v>
      </c>
    </row>
    <row r="74" spans="1:14">
      <c r="A74" s="957"/>
      <c r="B74" s="954"/>
      <c r="C74" s="956"/>
      <c r="D74" s="219">
        <v>68</v>
      </c>
      <c r="E74" s="210" t="s">
        <v>79</v>
      </c>
      <c r="F74" s="193">
        <f>'PIP Proposal _ FY 2026-27'!X74</f>
        <v>996.40499999999997</v>
      </c>
      <c r="G74" s="175">
        <f>'PIP Proposal _ FY 2026-27'!AP74</f>
        <v>0</v>
      </c>
      <c r="H74" s="180">
        <f>'PIP Proposal _ FY 2026-27'!AQ74</f>
        <v>0</v>
      </c>
      <c r="I74" s="456">
        <v>4585.6000000000004</v>
      </c>
      <c r="J74" s="457">
        <v>1247.4866199999999</v>
      </c>
      <c r="K74" s="458">
        <f t="shared" si="5"/>
        <v>0.2720443606071179</v>
      </c>
      <c r="L74" s="459">
        <f>VLOOKUP($D74,'[1]Main File'!$A$7:$E$2451,5,0)</f>
        <v>0.32935633593526209</v>
      </c>
      <c r="M74" s="427">
        <f t="shared" si="4"/>
        <v>-3589.1950000000006</v>
      </c>
      <c r="N74" s="459">
        <f t="shared" si="6"/>
        <v>-0.78271000523377532</v>
      </c>
    </row>
    <row r="75" spans="1:14" ht="40.5">
      <c r="A75" s="957"/>
      <c r="B75" s="953" t="s">
        <v>80</v>
      </c>
      <c r="C75" s="955" t="s">
        <v>81</v>
      </c>
      <c r="D75" s="219">
        <v>69</v>
      </c>
      <c r="E75" s="210" t="s">
        <v>341</v>
      </c>
      <c r="F75" s="193">
        <f>'PIP Proposal _ FY 2026-27'!X75</f>
        <v>94.289999999999992</v>
      </c>
      <c r="G75" s="175">
        <f>'PIP Proposal _ FY 2026-27'!AP75</f>
        <v>0</v>
      </c>
      <c r="H75" s="180">
        <f>'PIP Proposal _ FY 2026-27'!AQ75</f>
        <v>0</v>
      </c>
      <c r="I75" s="456">
        <v>2226.8879999999999</v>
      </c>
      <c r="J75" s="457">
        <v>169.49525</v>
      </c>
      <c r="K75" s="458">
        <f t="shared" si="5"/>
        <v>7.6113055528612125E-2</v>
      </c>
      <c r="L75" s="459">
        <f>VLOOKUP($D75,'[1]Main File'!$A$7:$E$2451,5,0)</f>
        <v>0.60779941568741702</v>
      </c>
      <c r="M75" s="427">
        <f t="shared" si="4"/>
        <v>-2132.598</v>
      </c>
      <c r="N75" s="459">
        <f t="shared" si="6"/>
        <v>-0.95765840042247297</v>
      </c>
    </row>
    <row r="76" spans="1:14" ht="60.75">
      <c r="A76" s="957"/>
      <c r="B76" s="953"/>
      <c r="C76" s="955"/>
      <c r="D76" s="219">
        <v>70</v>
      </c>
      <c r="E76" s="210" t="s">
        <v>342</v>
      </c>
      <c r="F76" s="193">
        <f>'PIP Proposal _ FY 2026-27'!X76</f>
        <v>134.95999999999998</v>
      </c>
      <c r="G76" s="175">
        <f>'PIP Proposal _ FY 2026-27'!AP76</f>
        <v>0</v>
      </c>
      <c r="H76" s="180">
        <f>'PIP Proposal _ FY 2026-27'!AQ76</f>
        <v>0</v>
      </c>
      <c r="I76" s="456">
        <v>167.38</v>
      </c>
      <c r="J76" s="457">
        <v>0.19553999999999999</v>
      </c>
      <c r="K76" s="458">
        <f t="shared" si="5"/>
        <v>1.1682399330863902E-3</v>
      </c>
      <c r="L76" s="459">
        <f>VLOOKUP($D76,'[1]Main File'!$A$7:$E$2451,5,0)</f>
        <v>0.44566150624960343</v>
      </c>
      <c r="M76" s="427">
        <f t="shared" si="4"/>
        <v>-32.420000000000016</v>
      </c>
      <c r="N76" s="459">
        <f t="shared" si="6"/>
        <v>-0.19369100250926047</v>
      </c>
    </row>
    <row r="77" spans="1:14">
      <c r="A77" s="957"/>
      <c r="B77" s="953"/>
      <c r="C77" s="955"/>
      <c r="D77" s="219">
        <v>71</v>
      </c>
      <c r="E77" s="210" t="s">
        <v>82</v>
      </c>
      <c r="F77" s="193">
        <f>'PIP Proposal _ FY 2026-27'!X77</f>
        <v>0</v>
      </c>
      <c r="G77" s="175">
        <f>'PIP Proposal _ FY 2026-27'!AP77</f>
        <v>0</v>
      </c>
      <c r="H77" s="180">
        <f>'PIP Proposal _ FY 2026-27'!AQ77</f>
        <v>0</v>
      </c>
      <c r="I77" s="456">
        <v>0</v>
      </c>
      <c r="J77" s="457">
        <v>0.16941999999999999</v>
      </c>
      <c r="K77" s="458" t="e">
        <f t="shared" si="5"/>
        <v>#DIV/0!</v>
      </c>
      <c r="L77" s="459">
        <f>VLOOKUP($D77,'[1]Main File'!$A$7:$E$2451,5,0)</f>
        <v>0</v>
      </c>
      <c r="M77" s="427">
        <f t="shared" si="4"/>
        <v>0</v>
      </c>
      <c r="N77" s="459" t="e">
        <f t="shared" si="6"/>
        <v>#DIV/0!</v>
      </c>
    </row>
    <row r="78" spans="1:14" ht="40.5">
      <c r="A78" s="957"/>
      <c r="B78" s="953"/>
      <c r="C78" s="955"/>
      <c r="D78" s="219">
        <v>72</v>
      </c>
      <c r="E78" s="210" t="s">
        <v>83</v>
      </c>
      <c r="F78" s="193">
        <f>'PIP Proposal _ FY 2026-27'!X78</f>
        <v>0</v>
      </c>
      <c r="G78" s="175">
        <f>'PIP Proposal _ FY 2026-27'!AP78</f>
        <v>0</v>
      </c>
      <c r="H78" s="180">
        <f>'PIP Proposal _ FY 2026-27'!AQ78</f>
        <v>0</v>
      </c>
      <c r="I78" s="456">
        <v>188.61</v>
      </c>
      <c r="J78" s="457">
        <v>0.20699999999999999</v>
      </c>
      <c r="K78" s="458">
        <f t="shared" si="5"/>
        <v>1.0975027835215523E-3</v>
      </c>
      <c r="L78" s="459">
        <f>VLOOKUP($D78,'[1]Main File'!$A$7:$E$2451,5,0)</f>
        <v>0.41259521166957347</v>
      </c>
      <c r="M78" s="427">
        <f t="shared" si="4"/>
        <v>-188.61</v>
      </c>
      <c r="N78" s="459">
        <f t="shared" si="6"/>
        <v>-1</v>
      </c>
    </row>
    <row r="79" spans="1:14" ht="40.5">
      <c r="A79" s="957"/>
      <c r="B79" s="960" t="s">
        <v>84</v>
      </c>
      <c r="C79" s="961" t="s">
        <v>85</v>
      </c>
      <c r="D79" s="219">
        <v>73</v>
      </c>
      <c r="E79" s="210" t="s">
        <v>86</v>
      </c>
      <c r="F79" s="193">
        <f>'PIP Proposal _ FY 2026-27'!X79</f>
        <v>3332.7799999999997</v>
      </c>
      <c r="G79" s="175">
        <f>'PIP Proposal _ FY 2026-27'!AP79</f>
        <v>0</v>
      </c>
      <c r="H79" s="180">
        <f>'PIP Proposal _ FY 2026-27'!AQ79</f>
        <v>0</v>
      </c>
      <c r="I79" s="456">
        <v>10336.200000000001</v>
      </c>
      <c r="J79" s="457">
        <v>1385.53307</v>
      </c>
      <c r="K79" s="458">
        <f t="shared" si="5"/>
        <v>0.1340466583463942</v>
      </c>
      <c r="L79" s="459">
        <f>VLOOKUP($D79,'[1]Main File'!$A$7:$E$2451,5,0)</f>
        <v>0.20830868867950664</v>
      </c>
      <c r="M79" s="427">
        <f t="shared" si="4"/>
        <v>-7003.420000000001</v>
      </c>
      <c r="N79" s="459">
        <f t="shared" si="6"/>
        <v>-0.67756235366962714</v>
      </c>
    </row>
    <row r="80" spans="1:14" ht="40.5">
      <c r="A80" s="957"/>
      <c r="B80" s="960"/>
      <c r="C80" s="961"/>
      <c r="D80" s="219">
        <v>74</v>
      </c>
      <c r="E80" s="210" t="s">
        <v>87</v>
      </c>
      <c r="F80" s="193">
        <f>'PIP Proposal _ FY 2026-27'!X80</f>
        <v>10074.959999999999</v>
      </c>
      <c r="G80" s="175">
        <f>'PIP Proposal _ FY 2026-27'!AP80</f>
        <v>0</v>
      </c>
      <c r="H80" s="180">
        <f>'PIP Proposal _ FY 2026-27'!AQ80</f>
        <v>0</v>
      </c>
      <c r="I80" s="456">
        <v>9288</v>
      </c>
      <c r="J80" s="457">
        <v>4108.0396300000002</v>
      </c>
      <c r="K80" s="458">
        <f t="shared" si="5"/>
        <v>0.44229539513350563</v>
      </c>
      <c r="L80" s="459">
        <f>VLOOKUP($D80,'[1]Main File'!$A$7:$E$2451,5,0)</f>
        <v>0.92207983460559795</v>
      </c>
      <c r="M80" s="427">
        <f t="shared" si="4"/>
        <v>786.95999999999913</v>
      </c>
      <c r="N80" s="459">
        <f t="shared" si="6"/>
        <v>8.4728682170542538E-2</v>
      </c>
    </row>
    <row r="81" spans="1:14">
      <c r="A81" s="957"/>
      <c r="B81" s="960"/>
      <c r="C81" s="961"/>
      <c r="D81" s="219">
        <v>75</v>
      </c>
      <c r="E81" s="210" t="s">
        <v>88</v>
      </c>
      <c r="F81" s="193">
        <f>'PIP Proposal _ FY 2026-27'!X81</f>
        <v>3895.3</v>
      </c>
      <c r="G81" s="175">
        <f>'PIP Proposal _ FY 2026-27'!AP81</f>
        <v>0</v>
      </c>
      <c r="H81" s="180">
        <f>'PIP Proposal _ FY 2026-27'!AQ81</f>
        <v>0</v>
      </c>
      <c r="I81" s="456">
        <v>4877.3100000000004</v>
      </c>
      <c r="J81" s="457">
        <v>1323.2809600000001</v>
      </c>
      <c r="K81" s="458">
        <f t="shared" si="5"/>
        <v>0.2713136872579352</v>
      </c>
      <c r="L81" s="459">
        <f>VLOOKUP($D81,'[1]Main File'!$A$7:$E$2451,5,0)</f>
        <v>0.32379643450269618</v>
      </c>
      <c r="M81" s="427">
        <f t="shared" si="4"/>
        <v>-982.01000000000022</v>
      </c>
      <c r="N81" s="459">
        <f t="shared" si="6"/>
        <v>-0.20134254332818707</v>
      </c>
    </row>
    <row r="82" spans="1:14" ht="40.5">
      <c r="A82" s="957"/>
      <c r="B82" s="960"/>
      <c r="C82" s="961"/>
      <c r="D82" s="219">
        <v>76</v>
      </c>
      <c r="E82" s="210" t="s">
        <v>89</v>
      </c>
      <c r="F82" s="193">
        <f>'PIP Proposal _ FY 2026-27'!X82</f>
        <v>60</v>
      </c>
      <c r="G82" s="175">
        <f>'PIP Proposal _ FY 2026-27'!AP82</f>
        <v>0</v>
      </c>
      <c r="H82" s="180">
        <f>'PIP Proposal _ FY 2026-27'!AQ82</f>
        <v>0</v>
      </c>
      <c r="I82" s="456">
        <v>564.53</v>
      </c>
      <c r="J82" s="457">
        <v>4.8443800000000001</v>
      </c>
      <c r="K82" s="458">
        <f t="shared" si="5"/>
        <v>8.5812622889837563E-3</v>
      </c>
      <c r="L82" s="459">
        <f>VLOOKUP($D82,'[1]Main File'!$A$7:$E$2451,5,0)</f>
        <v>6.3488301799889168E-3</v>
      </c>
      <c r="M82" s="427">
        <f t="shared" si="4"/>
        <v>-504.53</v>
      </c>
      <c r="N82" s="459">
        <f t="shared" si="6"/>
        <v>-0.89371689724195347</v>
      </c>
    </row>
    <row r="83" spans="1:14" ht="40.5">
      <c r="A83" s="957"/>
      <c r="B83" s="960"/>
      <c r="C83" s="961"/>
      <c r="D83" s="219">
        <v>77</v>
      </c>
      <c r="E83" s="210" t="s">
        <v>90</v>
      </c>
      <c r="F83" s="193">
        <f>'PIP Proposal _ FY 2026-27'!X83</f>
        <v>1944.1599999999999</v>
      </c>
      <c r="G83" s="175">
        <f>'PIP Proposal _ FY 2026-27'!AP83</f>
        <v>0</v>
      </c>
      <c r="H83" s="180">
        <f>'PIP Proposal _ FY 2026-27'!AQ83</f>
        <v>0</v>
      </c>
      <c r="I83" s="456">
        <v>8733.23</v>
      </c>
      <c r="J83" s="457">
        <v>45.892650000000003</v>
      </c>
      <c r="K83" s="458">
        <f t="shared" si="5"/>
        <v>5.2549457646254598E-3</v>
      </c>
      <c r="L83" s="459">
        <f>VLOOKUP($D83,'[1]Main File'!$A$7:$E$2451,5,0)</f>
        <v>0.60974072943925095</v>
      </c>
      <c r="M83" s="427">
        <f t="shared" si="4"/>
        <v>-6789.07</v>
      </c>
      <c r="N83" s="459">
        <f t="shared" si="6"/>
        <v>-0.77738362553144713</v>
      </c>
    </row>
    <row r="84" spans="1:14" ht="40.5">
      <c r="A84" s="957"/>
      <c r="B84" s="960"/>
      <c r="C84" s="961"/>
      <c r="D84" s="219">
        <v>78</v>
      </c>
      <c r="E84" s="210" t="s">
        <v>91</v>
      </c>
      <c r="F84" s="193">
        <f>'PIP Proposal _ FY 2026-27'!X84</f>
        <v>516.75199999999995</v>
      </c>
      <c r="G84" s="175">
        <f>'PIP Proposal _ FY 2026-27'!AP84</f>
        <v>0</v>
      </c>
      <c r="H84" s="180">
        <f>'PIP Proposal _ FY 2026-27'!AQ84</f>
        <v>0</v>
      </c>
      <c r="I84" s="456">
        <v>151.76</v>
      </c>
      <c r="J84" s="457">
        <v>45.199010000000001</v>
      </c>
      <c r="K84" s="458">
        <f t="shared" si="5"/>
        <v>0.2978321692145493</v>
      </c>
      <c r="L84" s="459">
        <f>VLOOKUP($D84,'[1]Main File'!$A$7:$E$2451,5,0)</f>
        <v>0.54291440432261462</v>
      </c>
      <c r="M84" s="427">
        <f t="shared" si="4"/>
        <v>364.99199999999996</v>
      </c>
      <c r="N84" s="459">
        <f t="shared" si="6"/>
        <v>2.4050606220347919</v>
      </c>
    </row>
    <row r="85" spans="1:14" ht="60.75">
      <c r="A85" s="957"/>
      <c r="B85" s="960"/>
      <c r="C85" s="961"/>
      <c r="D85" s="219">
        <v>79</v>
      </c>
      <c r="E85" s="210" t="s">
        <v>22</v>
      </c>
      <c r="F85" s="226"/>
      <c r="G85" s="176"/>
      <c r="H85" s="181"/>
      <c r="I85" s="456">
        <v>0</v>
      </c>
      <c r="J85" s="457">
        <v>0</v>
      </c>
      <c r="K85" s="458" t="e">
        <f t="shared" si="5"/>
        <v>#DIV/0!</v>
      </c>
      <c r="L85" s="459">
        <f>VLOOKUP($D85,'[1]Main File'!$A$7:$E$2451,5,0)</f>
        <v>0</v>
      </c>
      <c r="M85" s="427">
        <f t="shared" si="4"/>
        <v>0</v>
      </c>
      <c r="N85" s="459" t="e">
        <f t="shared" si="6"/>
        <v>#DIV/0!</v>
      </c>
    </row>
    <row r="86" spans="1:14">
      <c r="A86" s="957"/>
      <c r="B86" s="953" t="s">
        <v>92</v>
      </c>
      <c r="C86" s="955" t="s">
        <v>93</v>
      </c>
      <c r="D86" s="219">
        <v>80</v>
      </c>
      <c r="E86" s="210" t="s">
        <v>94</v>
      </c>
      <c r="F86" s="193">
        <f>'PIP Proposal _ FY 2026-27'!X86</f>
        <v>322</v>
      </c>
      <c r="G86" s="175">
        <f>'PIP Proposal _ FY 2026-27'!AP86</f>
        <v>0</v>
      </c>
      <c r="H86" s="180">
        <f>'PIP Proposal _ FY 2026-27'!AQ86</f>
        <v>0</v>
      </c>
      <c r="I86" s="456">
        <v>23.99</v>
      </c>
      <c r="J86" s="457">
        <v>0</v>
      </c>
      <c r="K86" s="458">
        <f t="shared" si="5"/>
        <v>0</v>
      </c>
      <c r="L86" s="459">
        <f>VLOOKUP($D86,'[1]Main File'!$A$7:$E$2451,5,0)</f>
        <v>0</v>
      </c>
      <c r="M86" s="427">
        <f t="shared" si="4"/>
        <v>298.01</v>
      </c>
      <c r="N86" s="459">
        <f t="shared" si="6"/>
        <v>12.422259274697792</v>
      </c>
    </row>
    <row r="87" spans="1:14" ht="60.75">
      <c r="A87" s="957"/>
      <c r="B87" s="953"/>
      <c r="C87" s="955"/>
      <c r="D87" s="219">
        <v>81</v>
      </c>
      <c r="E87" s="210" t="s">
        <v>343</v>
      </c>
      <c r="F87" s="193">
        <f>'PIP Proposal _ FY 2026-27'!X87</f>
        <v>961.4</v>
      </c>
      <c r="G87" s="175">
        <f>'PIP Proposal _ FY 2026-27'!AP87</f>
        <v>0</v>
      </c>
      <c r="H87" s="180">
        <f>'PIP Proposal _ FY 2026-27'!AQ87</f>
        <v>0</v>
      </c>
      <c r="I87" s="456">
        <v>1342.76</v>
      </c>
      <c r="J87" s="457">
        <v>0.94733999999999996</v>
      </c>
      <c r="K87" s="458">
        <f t="shared" si="5"/>
        <v>7.055169948464357E-4</v>
      </c>
      <c r="L87" s="459">
        <f>VLOOKUP($D87,'[1]Main File'!$A$7:$E$2451,5,0)</f>
        <v>6.5301964805775464E-2</v>
      </c>
      <c r="M87" s="427">
        <f t="shared" si="4"/>
        <v>-381.36</v>
      </c>
      <c r="N87" s="459">
        <f t="shared" si="6"/>
        <v>-0.28401203491316396</v>
      </c>
    </row>
    <row r="88" spans="1:14" ht="60.75">
      <c r="A88" s="957"/>
      <c r="B88" s="953"/>
      <c r="C88" s="955"/>
      <c r="D88" s="219">
        <v>82</v>
      </c>
      <c r="E88" s="209" t="s">
        <v>344</v>
      </c>
      <c r="F88" s="193">
        <f>'PIP Proposal _ FY 2026-27'!X88</f>
        <v>19.5</v>
      </c>
      <c r="G88" s="175">
        <f>'PIP Proposal _ FY 2026-27'!AP88</f>
        <v>0</v>
      </c>
      <c r="H88" s="180">
        <f>'PIP Proposal _ FY 2026-27'!AQ88</f>
        <v>0</v>
      </c>
      <c r="I88" s="456">
        <v>0</v>
      </c>
      <c r="J88" s="457">
        <v>0</v>
      </c>
      <c r="K88" s="458" t="e">
        <f t="shared" si="5"/>
        <v>#DIV/0!</v>
      </c>
      <c r="L88" s="459">
        <f>VLOOKUP($D88,'[1]Main File'!$A$7:$E$2451,5,0)</f>
        <v>0</v>
      </c>
      <c r="M88" s="427">
        <f t="shared" si="4"/>
        <v>19.5</v>
      </c>
      <c r="N88" s="459" t="e">
        <f t="shared" si="6"/>
        <v>#DIV/0!</v>
      </c>
    </row>
    <row r="89" spans="1:14">
      <c r="A89" s="957"/>
      <c r="B89" s="953"/>
      <c r="C89" s="955"/>
      <c r="D89" s="219">
        <v>83</v>
      </c>
      <c r="E89" s="210" t="s">
        <v>95</v>
      </c>
      <c r="F89" s="193">
        <f>'PIP Proposal _ FY 2026-27'!X89</f>
        <v>148</v>
      </c>
      <c r="G89" s="175">
        <f>'PIP Proposal _ FY 2026-27'!AP89</f>
        <v>0</v>
      </c>
      <c r="H89" s="180">
        <f>'PIP Proposal _ FY 2026-27'!AQ89</f>
        <v>0</v>
      </c>
      <c r="I89" s="456">
        <v>709.57</v>
      </c>
      <c r="J89" s="457">
        <v>694.29155000000003</v>
      </c>
      <c r="K89" s="458">
        <f t="shared" si="5"/>
        <v>0.97846801584057952</v>
      </c>
      <c r="L89" s="459">
        <f>VLOOKUP($D89,'[1]Main File'!$A$7:$E$2451,5,0)</f>
        <v>2.6299689748498249E-3</v>
      </c>
      <c r="M89" s="427">
        <f t="shared" si="4"/>
        <v>-561.57000000000005</v>
      </c>
      <c r="N89" s="459">
        <f t="shared" si="6"/>
        <v>-0.79142297447750043</v>
      </c>
    </row>
    <row r="90" spans="1:14" ht="101.25">
      <c r="A90" s="957"/>
      <c r="B90" s="177" t="s">
        <v>96</v>
      </c>
      <c r="C90" s="219" t="s">
        <v>97</v>
      </c>
      <c r="D90" s="219">
        <v>84</v>
      </c>
      <c r="E90" s="210" t="s">
        <v>98</v>
      </c>
      <c r="F90" s="193">
        <f>'PIP Proposal _ FY 2026-27'!X90</f>
        <v>200</v>
      </c>
      <c r="G90" s="175">
        <f>'PIP Proposal _ FY 2026-27'!AP90</f>
        <v>0</v>
      </c>
      <c r="H90" s="180">
        <f>'PIP Proposal _ FY 2026-27'!AQ90</f>
        <v>0</v>
      </c>
      <c r="I90" s="456">
        <v>289.43</v>
      </c>
      <c r="J90" s="457">
        <v>201.37986000000001</v>
      </c>
      <c r="K90" s="458">
        <f t="shared" si="5"/>
        <v>0.69578087966002145</v>
      </c>
      <c r="L90" s="459">
        <f>VLOOKUP($D90,'[1]Main File'!$A$7:$E$2451,5,0)</f>
        <v>0.12641173060899177</v>
      </c>
      <c r="M90" s="427">
        <f t="shared" si="4"/>
        <v>-89.43</v>
      </c>
      <c r="N90" s="459">
        <f t="shared" si="6"/>
        <v>-0.30898662889126904</v>
      </c>
    </row>
    <row r="91" spans="1:14" ht="67.5" customHeight="1">
      <c r="A91" s="957"/>
      <c r="B91" s="177" t="s">
        <v>99</v>
      </c>
      <c r="C91" s="219" t="s">
        <v>100</v>
      </c>
      <c r="D91" s="219">
        <v>85</v>
      </c>
      <c r="E91" s="210" t="s">
        <v>101</v>
      </c>
      <c r="F91" s="193">
        <f>'PIP Proposal _ FY 2026-27'!X91</f>
        <v>0</v>
      </c>
      <c r="G91" s="175">
        <f>'PIP Proposal _ FY 2026-27'!AP91</f>
        <v>0</v>
      </c>
      <c r="H91" s="180">
        <f>'PIP Proposal _ FY 2026-27'!AQ91</f>
        <v>0</v>
      </c>
      <c r="I91" s="456">
        <v>0</v>
      </c>
      <c r="J91" s="457">
        <v>0</v>
      </c>
      <c r="K91" s="458" t="e">
        <f t="shared" si="5"/>
        <v>#DIV/0!</v>
      </c>
      <c r="L91" s="459">
        <f>VLOOKUP($D91,'[1]Main File'!$A$7:$E$2451,5,0)</f>
        <v>0</v>
      </c>
      <c r="M91" s="427">
        <f t="shared" si="4"/>
        <v>0</v>
      </c>
      <c r="N91" s="459" t="e">
        <f t="shared" si="6"/>
        <v>#DIV/0!</v>
      </c>
    </row>
    <row r="92" spans="1:14" ht="121.5">
      <c r="A92" s="957"/>
      <c r="B92" s="177" t="s">
        <v>280</v>
      </c>
      <c r="C92" s="219" t="s">
        <v>22</v>
      </c>
      <c r="D92" s="219">
        <v>86</v>
      </c>
      <c r="E92" s="210" t="s">
        <v>102</v>
      </c>
      <c r="F92" s="226"/>
      <c r="G92" s="176"/>
      <c r="H92" s="181"/>
      <c r="I92" s="456">
        <v>0</v>
      </c>
      <c r="J92" s="457">
        <v>0</v>
      </c>
      <c r="K92" s="458" t="e">
        <f t="shared" si="5"/>
        <v>#DIV/0!</v>
      </c>
      <c r="L92" s="459">
        <f>VLOOKUP($D92,'[1]Main File'!$A$7:$E$2451,5,0)</f>
        <v>0</v>
      </c>
      <c r="M92" s="427">
        <f t="shared" si="4"/>
        <v>0</v>
      </c>
      <c r="N92" s="459" t="e">
        <f t="shared" si="6"/>
        <v>#DIV/0!</v>
      </c>
    </row>
    <row r="93" spans="1:14" s="183" customFormat="1">
      <c r="A93" s="957"/>
      <c r="B93" s="959" t="s">
        <v>103</v>
      </c>
      <c r="C93" s="959"/>
      <c r="D93" s="959"/>
      <c r="E93" s="213"/>
      <c r="F93" s="227">
        <f>'PIP Proposal _ FY 2026-27'!X93</f>
        <v>27400.866999999998</v>
      </c>
      <c r="G93" s="178">
        <f>'PIP Proposal _ FY 2026-27'!AP93</f>
        <v>0</v>
      </c>
      <c r="H93" s="182"/>
      <c r="I93" s="460">
        <f>SUM(I69:I92)</f>
        <v>47543.167999999998</v>
      </c>
      <c r="J93" s="460">
        <v>10387.447770000002</v>
      </c>
      <c r="K93" s="461">
        <f t="shared" si="5"/>
        <v>0.21848455218634152</v>
      </c>
      <c r="L93" s="462">
        <f>SUM(L69:L92)</f>
        <v>7.1688489057513678</v>
      </c>
      <c r="M93" s="463">
        <f t="shared" si="4"/>
        <v>-20142.300999999999</v>
      </c>
      <c r="N93" s="464">
        <f t="shared" si="6"/>
        <v>-0.42366341679208253</v>
      </c>
    </row>
    <row r="94" spans="1:14" ht="40.5">
      <c r="A94" s="957" t="s">
        <v>104</v>
      </c>
      <c r="B94" s="953" t="s">
        <v>105</v>
      </c>
      <c r="C94" s="955" t="s">
        <v>106</v>
      </c>
      <c r="D94" s="219">
        <v>87</v>
      </c>
      <c r="E94" s="210" t="s">
        <v>345</v>
      </c>
      <c r="F94" s="193">
        <f>'PIP Proposal _ FY 2026-27'!X94</f>
        <v>225</v>
      </c>
      <c r="G94" s="175">
        <f>'PIP Proposal _ FY 2026-27'!AP94</f>
        <v>0</v>
      </c>
      <c r="H94" s="180">
        <f>'PIP Proposal _ FY 2026-27'!AQ94</f>
        <v>0</v>
      </c>
      <c r="I94" s="456">
        <v>250</v>
      </c>
      <c r="J94" s="457">
        <v>9.6134500000000003</v>
      </c>
      <c r="K94" s="458">
        <f t="shared" si="5"/>
        <v>3.8453800000000003E-2</v>
      </c>
      <c r="L94" s="459">
        <f>VLOOKUP($D94,'[1]Main File'!$A$7:$E$2451,5,0)</f>
        <v>0.42980207999999998</v>
      </c>
      <c r="M94" s="427">
        <f t="shared" si="4"/>
        <v>-25</v>
      </c>
      <c r="N94" s="459">
        <f t="shared" si="6"/>
        <v>-0.1</v>
      </c>
    </row>
    <row r="95" spans="1:14" ht="40.5">
      <c r="A95" s="957"/>
      <c r="B95" s="953"/>
      <c r="C95" s="955"/>
      <c r="D95" s="219">
        <v>88</v>
      </c>
      <c r="E95" s="210" t="s">
        <v>107</v>
      </c>
      <c r="F95" s="193">
        <f>'PIP Proposal _ FY 2026-27'!X95</f>
        <v>4750</v>
      </c>
      <c r="G95" s="175">
        <f>'PIP Proposal _ FY 2026-27'!AP95</f>
        <v>0</v>
      </c>
      <c r="H95" s="180">
        <f>'PIP Proposal _ FY 2026-27'!AQ95</f>
        <v>0</v>
      </c>
      <c r="I95" s="456">
        <v>4000</v>
      </c>
      <c r="J95" s="457">
        <v>99.664000000000001</v>
      </c>
      <c r="K95" s="458">
        <f t="shared" si="5"/>
        <v>2.4916000000000001E-2</v>
      </c>
      <c r="L95" s="459">
        <f>VLOOKUP($D95,'[1]Main File'!$A$7:$E$2451,5,0)</f>
        <v>0.73195268125000001</v>
      </c>
      <c r="M95" s="427">
        <f t="shared" si="4"/>
        <v>750</v>
      </c>
      <c r="N95" s="459">
        <f t="shared" si="6"/>
        <v>0.1875</v>
      </c>
    </row>
    <row r="96" spans="1:14" ht="34.15" customHeight="1">
      <c r="A96" s="957"/>
      <c r="B96" s="953"/>
      <c r="C96" s="955"/>
      <c r="D96" s="219">
        <v>89</v>
      </c>
      <c r="E96" s="210" t="s">
        <v>346</v>
      </c>
      <c r="F96" s="193">
        <f>'PIP Proposal _ FY 2026-27'!X96</f>
        <v>0</v>
      </c>
      <c r="G96" s="175">
        <f>'PIP Proposal _ FY 2026-27'!AP96</f>
        <v>0</v>
      </c>
      <c r="H96" s="180">
        <f>'PIP Proposal _ FY 2026-27'!AQ96</f>
        <v>0</v>
      </c>
      <c r="I96" s="456">
        <v>0</v>
      </c>
      <c r="J96" s="457">
        <v>0</v>
      </c>
      <c r="K96" s="458" t="e">
        <f t="shared" si="5"/>
        <v>#DIV/0!</v>
      </c>
      <c r="L96" s="459">
        <f>VLOOKUP($D96,'[1]Main File'!$A$7:$E$2451,5,0)</f>
        <v>0</v>
      </c>
      <c r="M96" s="427">
        <f t="shared" si="4"/>
        <v>0</v>
      </c>
      <c r="N96" s="459" t="e">
        <f t="shared" si="6"/>
        <v>#DIV/0!</v>
      </c>
    </row>
    <row r="97" spans="1:14" ht="30.6" customHeight="1">
      <c r="A97" s="957"/>
      <c r="B97" s="953"/>
      <c r="C97" s="955"/>
      <c r="D97" s="219">
        <v>90</v>
      </c>
      <c r="E97" s="210" t="s">
        <v>108</v>
      </c>
      <c r="F97" s="193">
        <f>'PIP Proposal _ FY 2026-27'!X97</f>
        <v>0</v>
      </c>
      <c r="G97" s="175">
        <f>'PIP Proposal _ FY 2026-27'!AP97</f>
        <v>0</v>
      </c>
      <c r="H97" s="180">
        <f>'PIP Proposal _ FY 2026-27'!AQ97</f>
        <v>0</v>
      </c>
      <c r="I97" s="456">
        <v>0</v>
      </c>
      <c r="J97" s="457">
        <v>0</v>
      </c>
      <c r="K97" s="458" t="e">
        <f t="shared" si="5"/>
        <v>#DIV/0!</v>
      </c>
      <c r="L97" s="459">
        <f>VLOOKUP($D97,'[1]Main File'!$A$7:$E$2451,5,0)</f>
        <v>0</v>
      </c>
      <c r="M97" s="427">
        <f t="shared" si="4"/>
        <v>0</v>
      </c>
      <c r="N97" s="459" t="e">
        <f t="shared" si="6"/>
        <v>#DIV/0!</v>
      </c>
    </row>
    <row r="98" spans="1:14" ht="40.5">
      <c r="A98" s="957"/>
      <c r="B98" s="953"/>
      <c r="C98" s="955"/>
      <c r="D98" s="219">
        <v>91</v>
      </c>
      <c r="E98" s="210" t="s">
        <v>109</v>
      </c>
      <c r="F98" s="193">
        <f>'PIP Proposal _ FY 2026-27'!X98</f>
        <v>0</v>
      </c>
      <c r="G98" s="175">
        <f>'PIP Proposal _ FY 2026-27'!AP98</f>
        <v>0</v>
      </c>
      <c r="H98" s="180">
        <f>'PIP Proposal _ FY 2026-27'!AQ98</f>
        <v>0</v>
      </c>
      <c r="I98" s="456">
        <v>180</v>
      </c>
      <c r="J98" s="457">
        <v>0</v>
      </c>
      <c r="K98" s="458">
        <f t="shared" si="5"/>
        <v>0</v>
      </c>
      <c r="L98" s="459">
        <f>VLOOKUP($D98,'[1]Main File'!$A$7:$E$2451,5,0)</f>
        <v>0</v>
      </c>
      <c r="M98" s="427">
        <f t="shared" si="4"/>
        <v>-180</v>
      </c>
      <c r="N98" s="459">
        <f t="shared" si="6"/>
        <v>-1</v>
      </c>
    </row>
    <row r="99" spans="1:14" ht="108" customHeight="1">
      <c r="A99" s="957"/>
      <c r="B99" s="953"/>
      <c r="C99" s="955"/>
      <c r="D99" s="219">
        <v>92</v>
      </c>
      <c r="E99" s="210" t="s">
        <v>348</v>
      </c>
      <c r="F99" s="193">
        <f>'PIP Proposal _ FY 2026-27'!X99</f>
        <v>5</v>
      </c>
      <c r="G99" s="175">
        <f>'PIP Proposal _ FY 2026-27'!AP99</f>
        <v>0</v>
      </c>
      <c r="H99" s="180">
        <f>'PIP Proposal _ FY 2026-27'!AQ99</f>
        <v>0</v>
      </c>
      <c r="I99" s="456">
        <v>10</v>
      </c>
      <c r="J99" s="457">
        <v>0</v>
      </c>
      <c r="K99" s="458">
        <f t="shared" si="5"/>
        <v>0</v>
      </c>
      <c r="L99" s="459">
        <f>VLOOKUP($D99,'[1]Main File'!$A$7:$E$2451,5,0)</f>
        <v>0.120588</v>
      </c>
      <c r="M99" s="427">
        <f t="shared" si="4"/>
        <v>-5</v>
      </c>
      <c r="N99" s="459">
        <f t="shared" si="6"/>
        <v>-0.5</v>
      </c>
    </row>
    <row r="100" spans="1:14" ht="40.5">
      <c r="A100" s="957"/>
      <c r="B100" s="953"/>
      <c r="C100" s="955"/>
      <c r="D100" s="219">
        <v>93</v>
      </c>
      <c r="E100" s="210" t="s">
        <v>347</v>
      </c>
      <c r="F100" s="193">
        <f>'PIP Proposal _ FY 2026-27'!X100</f>
        <v>361.8</v>
      </c>
      <c r="G100" s="175">
        <f>'PIP Proposal _ FY 2026-27'!AP100</f>
        <v>0</v>
      </c>
      <c r="H100" s="180">
        <f>'PIP Proposal _ FY 2026-27'!AQ100</f>
        <v>0</v>
      </c>
      <c r="I100" s="456">
        <v>500</v>
      </c>
      <c r="J100" s="457">
        <v>0</v>
      </c>
      <c r="K100" s="458">
        <f t="shared" si="5"/>
        <v>0</v>
      </c>
      <c r="L100" s="459">
        <f>VLOOKUP($D100,'[1]Main File'!$A$7:$E$2451,5,0)</f>
        <v>8.9053877551020413E-2</v>
      </c>
      <c r="M100" s="427">
        <f t="shared" si="4"/>
        <v>-138.19999999999999</v>
      </c>
      <c r="N100" s="459">
        <f t="shared" si="6"/>
        <v>-0.27639999999999998</v>
      </c>
    </row>
    <row r="101" spans="1:14" ht="40.5">
      <c r="A101" s="957"/>
      <c r="B101" s="953"/>
      <c r="C101" s="955"/>
      <c r="D101" s="219">
        <v>94</v>
      </c>
      <c r="E101" s="210" t="s">
        <v>349</v>
      </c>
      <c r="F101" s="193">
        <f>'PIP Proposal _ FY 2026-27'!X101</f>
        <v>731.69960000000003</v>
      </c>
      <c r="G101" s="175">
        <f>'PIP Proposal _ FY 2026-27'!AP101</f>
        <v>0</v>
      </c>
      <c r="H101" s="180">
        <f>'PIP Proposal _ FY 2026-27'!AQ101</f>
        <v>0</v>
      </c>
      <c r="I101" s="456">
        <v>532</v>
      </c>
      <c r="J101" s="457">
        <v>345.68495000000001</v>
      </c>
      <c r="K101" s="458">
        <f t="shared" si="5"/>
        <v>0.64978374060150379</v>
      </c>
      <c r="L101" s="459">
        <f>VLOOKUP($D101,'[1]Main File'!$A$7:$E$2451,5,0)</f>
        <v>0.14402785714285715</v>
      </c>
      <c r="M101" s="427">
        <f t="shared" ref="M101:M132" si="7">F101-I101</f>
        <v>199.69960000000003</v>
      </c>
      <c r="N101" s="459">
        <f t="shared" si="6"/>
        <v>0.37537518796992486</v>
      </c>
    </row>
    <row r="102" spans="1:14" ht="81">
      <c r="A102" s="957"/>
      <c r="B102" s="953"/>
      <c r="C102" s="955"/>
      <c r="D102" s="219">
        <v>95</v>
      </c>
      <c r="E102" s="210" t="s">
        <v>350</v>
      </c>
      <c r="F102" s="193">
        <f>'PIP Proposal _ FY 2026-27'!X102</f>
        <v>234</v>
      </c>
      <c r="G102" s="175">
        <f>'PIP Proposal _ FY 2026-27'!AP102</f>
        <v>0</v>
      </c>
      <c r="H102" s="180">
        <f>'PIP Proposal _ FY 2026-27'!AQ102</f>
        <v>0</v>
      </c>
      <c r="I102" s="456">
        <v>400</v>
      </c>
      <c r="J102" s="457">
        <v>368.94992999999999</v>
      </c>
      <c r="K102" s="458">
        <f t="shared" si="5"/>
        <v>0.92237482500000001</v>
      </c>
      <c r="L102" s="459">
        <f>VLOOKUP($D102,'[1]Main File'!$A$7:$E$2451,5,0)</f>
        <v>0</v>
      </c>
      <c r="M102" s="427">
        <f t="shared" si="7"/>
        <v>-166</v>
      </c>
      <c r="N102" s="459">
        <f t="shared" si="6"/>
        <v>-0.41499999999999998</v>
      </c>
    </row>
    <row r="103" spans="1:14" ht="40.5">
      <c r="A103" s="957"/>
      <c r="B103" s="953"/>
      <c r="C103" s="955"/>
      <c r="D103" s="219">
        <v>96</v>
      </c>
      <c r="E103" s="210" t="s">
        <v>110</v>
      </c>
      <c r="F103" s="193">
        <f>'PIP Proposal _ FY 2026-27'!X103</f>
        <v>0</v>
      </c>
      <c r="G103" s="175">
        <f>'PIP Proposal _ FY 2026-27'!AP103</f>
        <v>0</v>
      </c>
      <c r="H103" s="180">
        <f>'PIP Proposal _ FY 2026-27'!AQ103</f>
        <v>0</v>
      </c>
      <c r="I103" s="456">
        <v>22</v>
      </c>
      <c r="J103" s="457">
        <v>0.92996000000000001</v>
      </c>
      <c r="K103" s="458">
        <f t="shared" si="5"/>
        <v>4.2270909090909088E-2</v>
      </c>
      <c r="L103" s="459">
        <f>VLOOKUP($D103,'[1]Main File'!$A$7:$E$2451,5,0)</f>
        <v>0.13968636363636364</v>
      </c>
      <c r="M103" s="427">
        <f t="shared" si="7"/>
        <v>-22</v>
      </c>
      <c r="N103" s="459">
        <f t="shared" si="6"/>
        <v>-1</v>
      </c>
    </row>
    <row r="104" spans="1:14" ht="60.75">
      <c r="A104" s="957"/>
      <c r="B104" s="960" t="s">
        <v>111</v>
      </c>
      <c r="C104" s="961" t="s">
        <v>112</v>
      </c>
      <c r="D104" s="219">
        <v>97</v>
      </c>
      <c r="E104" s="210" t="s">
        <v>368</v>
      </c>
      <c r="F104" s="193">
        <f>'PIP Proposal _ FY 2026-27'!X104</f>
        <v>29</v>
      </c>
      <c r="G104" s="175">
        <f>'PIP Proposal _ FY 2026-27'!AP104</f>
        <v>0</v>
      </c>
      <c r="H104" s="180">
        <f>'PIP Proposal _ FY 2026-27'!AQ104</f>
        <v>0</v>
      </c>
      <c r="I104" s="456">
        <v>409.79</v>
      </c>
      <c r="J104" s="457">
        <v>68.566130000000001</v>
      </c>
      <c r="K104" s="458">
        <f t="shared" si="5"/>
        <v>0.16732016398643207</v>
      </c>
      <c r="L104" s="459">
        <f>VLOOKUP($D104,'[1]Main File'!$A$7:$E$2451,5,0)</f>
        <v>0.21206909858744721</v>
      </c>
      <c r="M104" s="427">
        <f t="shared" si="7"/>
        <v>-380.79</v>
      </c>
      <c r="N104" s="459">
        <f t="shared" si="6"/>
        <v>-0.92923204568193463</v>
      </c>
    </row>
    <row r="105" spans="1:14" ht="40.5">
      <c r="A105" s="957"/>
      <c r="B105" s="960"/>
      <c r="C105" s="961"/>
      <c r="D105" s="219">
        <v>98</v>
      </c>
      <c r="E105" s="209" t="s">
        <v>369</v>
      </c>
      <c r="F105" s="228">
        <f>'PIP Proposal _ FY 2026-27'!X105</f>
        <v>169.28</v>
      </c>
      <c r="G105" s="184">
        <f>'PIP Proposal _ FY 2026-27'!AP105</f>
        <v>0</v>
      </c>
      <c r="H105" s="180">
        <f>'PIP Proposal _ FY 2026-27'!AQ105</f>
        <v>0</v>
      </c>
      <c r="I105" s="456">
        <v>0</v>
      </c>
      <c r="J105" s="457">
        <v>0</v>
      </c>
      <c r="K105" s="458" t="e">
        <f t="shared" si="5"/>
        <v>#DIV/0!</v>
      </c>
      <c r="L105" s="459">
        <f>VLOOKUP($D105,'[1]Main File'!$A$7:$E$2451,5,0)</f>
        <v>0</v>
      </c>
      <c r="M105" s="427">
        <f t="shared" si="7"/>
        <v>169.28</v>
      </c>
      <c r="N105" s="459" t="e">
        <f t="shared" si="6"/>
        <v>#DIV/0!</v>
      </c>
    </row>
    <row r="106" spans="1:14">
      <c r="A106" s="957"/>
      <c r="B106" s="960" t="s">
        <v>113</v>
      </c>
      <c r="C106" s="961" t="s">
        <v>114</v>
      </c>
      <c r="D106" s="219">
        <v>99</v>
      </c>
      <c r="E106" s="210" t="s">
        <v>115</v>
      </c>
      <c r="F106" s="193">
        <f>'PIP Proposal _ FY 2026-27'!X106</f>
        <v>0</v>
      </c>
      <c r="G106" s="175">
        <f>'PIP Proposal _ FY 2026-27'!AP106</f>
        <v>0</v>
      </c>
      <c r="H106" s="180">
        <f>'PIP Proposal _ FY 2026-27'!AQ106</f>
        <v>0</v>
      </c>
      <c r="I106" s="456">
        <v>136.81</v>
      </c>
      <c r="J106" s="457">
        <v>0</v>
      </c>
      <c r="K106" s="458">
        <f t="shared" si="5"/>
        <v>0</v>
      </c>
      <c r="L106" s="459">
        <f>VLOOKUP($D106,'[1]Main File'!$A$7:$E$2451,5,0)</f>
        <v>0.5270115937295885</v>
      </c>
      <c r="M106" s="427">
        <f t="shared" si="7"/>
        <v>-136.81</v>
      </c>
      <c r="N106" s="459">
        <f t="shared" si="6"/>
        <v>-1</v>
      </c>
    </row>
    <row r="107" spans="1:14" ht="40.5">
      <c r="A107" s="957"/>
      <c r="B107" s="960"/>
      <c r="C107" s="961"/>
      <c r="D107" s="219">
        <v>100</v>
      </c>
      <c r="E107" s="210" t="s">
        <v>116</v>
      </c>
      <c r="F107" s="193">
        <f>'PIP Proposal _ FY 2026-27'!X107</f>
        <v>3543.84</v>
      </c>
      <c r="G107" s="175">
        <f>'PIP Proposal _ FY 2026-27'!AP107</f>
        <v>0</v>
      </c>
      <c r="H107" s="180">
        <f>'PIP Proposal _ FY 2026-27'!AQ107</f>
        <v>0</v>
      </c>
      <c r="I107" s="456">
        <v>217.6</v>
      </c>
      <c r="J107" s="457">
        <v>0</v>
      </c>
      <c r="K107" s="458">
        <f t="shared" si="5"/>
        <v>0</v>
      </c>
      <c r="L107" s="459">
        <f>VLOOKUP($D107,'[1]Main File'!$A$7:$E$2451,5,0)</f>
        <v>0</v>
      </c>
      <c r="M107" s="427">
        <f t="shared" si="7"/>
        <v>3326.2400000000002</v>
      </c>
      <c r="N107" s="459">
        <f t="shared" si="6"/>
        <v>15.286029411764707</v>
      </c>
    </row>
    <row r="108" spans="1:14" ht="40.5">
      <c r="A108" s="957"/>
      <c r="B108" s="960"/>
      <c r="C108" s="961"/>
      <c r="D108" s="219">
        <v>101</v>
      </c>
      <c r="E108" s="210" t="s">
        <v>117</v>
      </c>
      <c r="F108" s="193">
        <f>'PIP Proposal _ FY 2026-27'!X108</f>
        <v>0</v>
      </c>
      <c r="G108" s="175">
        <f>'PIP Proposal _ FY 2026-27'!AP108</f>
        <v>0</v>
      </c>
      <c r="H108" s="180">
        <f>'PIP Proposal _ FY 2026-27'!AQ108</f>
        <v>0</v>
      </c>
      <c r="I108" s="456">
        <v>0</v>
      </c>
      <c r="J108" s="457">
        <v>0</v>
      </c>
      <c r="K108" s="458" t="e">
        <f t="shared" si="5"/>
        <v>#DIV/0!</v>
      </c>
      <c r="L108" s="459">
        <f>VLOOKUP($D108,'[1]Main File'!$A$7:$E$2451,5,0)</f>
        <v>0</v>
      </c>
      <c r="M108" s="427">
        <f t="shared" si="7"/>
        <v>0</v>
      </c>
      <c r="N108" s="459" t="e">
        <f t="shared" si="6"/>
        <v>#DIV/0!</v>
      </c>
    </row>
    <row r="109" spans="1:14" s="185" customFormat="1" ht="40.5">
      <c r="A109" s="957"/>
      <c r="B109" s="960"/>
      <c r="C109" s="961"/>
      <c r="D109" s="219">
        <v>102</v>
      </c>
      <c r="E109" s="210" t="s">
        <v>118</v>
      </c>
      <c r="F109" s="193">
        <f>'PIP Proposal _ FY 2026-27'!X109</f>
        <v>0</v>
      </c>
      <c r="G109" s="175">
        <f>'PIP Proposal _ FY 2026-27'!AP109</f>
        <v>0</v>
      </c>
      <c r="H109" s="180">
        <f>'PIP Proposal _ FY 2026-27'!AQ109</f>
        <v>0</v>
      </c>
      <c r="I109" s="465">
        <v>11.4</v>
      </c>
      <c r="J109" s="457">
        <v>0.43728</v>
      </c>
      <c r="K109" s="458">
        <f t="shared" si="5"/>
        <v>3.8357894736842105E-2</v>
      </c>
      <c r="L109" s="459">
        <f>VLOOKUP($D109,'[1]Main File'!$A$7:$E$2451,5,0)</f>
        <v>0.73583157894736839</v>
      </c>
      <c r="M109" s="427">
        <f t="shared" si="7"/>
        <v>-11.4</v>
      </c>
      <c r="N109" s="459">
        <f t="shared" si="6"/>
        <v>-1</v>
      </c>
    </row>
    <row r="110" spans="1:14" ht="60.75">
      <c r="A110" s="957"/>
      <c r="B110" s="960"/>
      <c r="C110" s="961"/>
      <c r="D110" s="219">
        <v>103</v>
      </c>
      <c r="E110" s="210" t="s">
        <v>22</v>
      </c>
      <c r="F110" s="226"/>
      <c r="G110" s="176"/>
      <c r="H110" s="181"/>
      <c r="I110" s="456">
        <v>0</v>
      </c>
      <c r="J110" s="457">
        <v>0</v>
      </c>
      <c r="K110" s="458" t="e">
        <f t="shared" si="5"/>
        <v>#DIV/0!</v>
      </c>
      <c r="L110" s="459">
        <f>VLOOKUP($D110,'[1]Main File'!$A$7:$E$2451,5,0)</f>
        <v>0</v>
      </c>
      <c r="M110" s="427">
        <f t="shared" si="7"/>
        <v>0</v>
      </c>
      <c r="N110" s="459" t="e">
        <f t="shared" si="6"/>
        <v>#DIV/0!</v>
      </c>
    </row>
    <row r="111" spans="1:14" ht="146.25" customHeight="1">
      <c r="A111" s="957"/>
      <c r="B111" s="960" t="s">
        <v>119</v>
      </c>
      <c r="C111" s="961" t="s">
        <v>120</v>
      </c>
      <c r="D111" s="219">
        <v>104</v>
      </c>
      <c r="E111" s="210" t="s">
        <v>121</v>
      </c>
      <c r="F111" s="193">
        <f>'PIP Proposal _ FY 2026-27'!X111</f>
        <v>18.239999999999998</v>
      </c>
      <c r="G111" s="175">
        <f>'PIP Proposal _ FY 2026-27'!AP111</f>
        <v>0</v>
      </c>
      <c r="H111" s="180">
        <f>'PIP Proposal _ FY 2026-27'!AQ111</f>
        <v>0</v>
      </c>
      <c r="I111" s="456">
        <v>41.8</v>
      </c>
      <c r="J111" s="457">
        <v>22.30988</v>
      </c>
      <c r="K111" s="458">
        <f t="shared" si="5"/>
        <v>0.53372918660287083</v>
      </c>
      <c r="L111" s="459">
        <f>VLOOKUP($D111,'[1]Main File'!$A$7:$E$2451,5,0)</f>
        <v>0.25059473684210526</v>
      </c>
      <c r="M111" s="427">
        <f t="shared" si="7"/>
        <v>-23.56</v>
      </c>
      <c r="N111" s="459">
        <f t="shared" si="6"/>
        <v>-0.5636363636363636</v>
      </c>
    </row>
    <row r="112" spans="1:14" ht="40.5">
      <c r="A112" s="957"/>
      <c r="B112" s="960"/>
      <c r="C112" s="961"/>
      <c r="D112" s="219">
        <v>105</v>
      </c>
      <c r="E112" s="210" t="s">
        <v>351</v>
      </c>
      <c r="F112" s="193">
        <f>'PIP Proposal _ FY 2026-27'!X112</f>
        <v>0</v>
      </c>
      <c r="G112" s="175">
        <f>'PIP Proposal _ FY 2026-27'!AP112</f>
        <v>0</v>
      </c>
      <c r="H112" s="180">
        <f>'PIP Proposal _ FY 2026-27'!AQ112</f>
        <v>0</v>
      </c>
      <c r="I112" s="456">
        <v>0</v>
      </c>
      <c r="J112" s="457">
        <v>0</v>
      </c>
      <c r="K112" s="458" t="e">
        <f t="shared" si="5"/>
        <v>#DIV/0!</v>
      </c>
      <c r="L112" s="459">
        <f>VLOOKUP($D112,'[1]Main File'!$A$7:$E$2451,5,0)</f>
        <v>0</v>
      </c>
      <c r="M112" s="427">
        <f t="shared" si="7"/>
        <v>0</v>
      </c>
      <c r="N112" s="459" t="e">
        <f t="shared" si="6"/>
        <v>#DIV/0!</v>
      </c>
    </row>
    <row r="113" spans="1:14">
      <c r="A113" s="957"/>
      <c r="B113" s="960"/>
      <c r="C113" s="961"/>
      <c r="D113" s="219">
        <v>106</v>
      </c>
      <c r="E113" s="210" t="s">
        <v>122</v>
      </c>
      <c r="F113" s="193">
        <f>'PIP Proposal _ FY 2026-27'!X113</f>
        <v>13.8</v>
      </c>
      <c r="G113" s="175">
        <f>'PIP Proposal _ FY 2026-27'!AP113</f>
        <v>0</v>
      </c>
      <c r="H113" s="180">
        <f>'PIP Proposal _ FY 2026-27'!AQ113</f>
        <v>0</v>
      </c>
      <c r="I113" s="456">
        <v>45.04</v>
      </c>
      <c r="J113" s="457">
        <v>0.30287999999999998</v>
      </c>
      <c r="K113" s="458">
        <f t="shared" si="5"/>
        <v>6.7246891651865006E-3</v>
      </c>
      <c r="L113" s="459">
        <f>VLOOKUP($D113,'[1]Main File'!$A$7:$E$2451,5,0)</f>
        <v>0.14685233297985154</v>
      </c>
      <c r="M113" s="427">
        <f t="shared" si="7"/>
        <v>-31.24</v>
      </c>
      <c r="N113" s="459">
        <f t="shared" si="6"/>
        <v>-0.69360568383658971</v>
      </c>
    </row>
    <row r="114" spans="1:14">
      <c r="A114" s="957"/>
      <c r="B114" s="960" t="s">
        <v>123</v>
      </c>
      <c r="C114" s="961" t="s">
        <v>290</v>
      </c>
      <c r="D114" s="219">
        <v>107</v>
      </c>
      <c r="E114" s="210" t="s">
        <v>124</v>
      </c>
      <c r="F114" s="193">
        <f>'PIP Proposal _ FY 2026-27'!X114</f>
        <v>2208.6000000000004</v>
      </c>
      <c r="G114" s="175">
        <f>'PIP Proposal _ FY 2026-27'!AP114</f>
        <v>0</v>
      </c>
      <c r="H114" s="180">
        <f>'PIP Proposal _ FY 2026-27'!AQ114</f>
        <v>0</v>
      </c>
      <c r="I114" s="456">
        <v>486.4</v>
      </c>
      <c r="J114" s="457">
        <v>307.94842</v>
      </c>
      <c r="K114" s="458">
        <f t="shared" si="5"/>
        <v>0.63311763980263158</v>
      </c>
      <c r="L114" s="459">
        <f>VLOOKUP($D114,'[1]Main File'!$A$7:$E$2451,5,0)</f>
        <v>0.13120649484536082</v>
      </c>
      <c r="M114" s="427">
        <f t="shared" si="7"/>
        <v>1722.2000000000003</v>
      </c>
      <c r="N114" s="459">
        <f t="shared" si="6"/>
        <v>3.5407072368421062</v>
      </c>
    </row>
    <row r="115" spans="1:14" ht="40.5">
      <c r="A115" s="957"/>
      <c r="B115" s="960"/>
      <c r="C115" s="961"/>
      <c r="D115" s="219">
        <v>108</v>
      </c>
      <c r="E115" s="210" t="s">
        <v>125</v>
      </c>
      <c r="F115" s="193">
        <f>'PIP Proposal _ FY 2026-27'!X115</f>
        <v>864</v>
      </c>
      <c r="G115" s="175">
        <f>'PIP Proposal _ FY 2026-27'!AP115</f>
        <v>0</v>
      </c>
      <c r="H115" s="180">
        <f>'PIP Proposal _ FY 2026-27'!AQ115</f>
        <v>0</v>
      </c>
      <c r="I115" s="456">
        <v>851.16800000000001</v>
      </c>
      <c r="J115" s="457">
        <v>116.34747</v>
      </c>
      <c r="K115" s="458">
        <f t="shared" si="5"/>
        <v>0.13669154620474455</v>
      </c>
      <c r="L115" s="459">
        <f>VLOOKUP($D115,'[1]Main File'!$A$7:$E$2451,5,0)</f>
        <v>0.50378456423529416</v>
      </c>
      <c r="M115" s="427">
        <f t="shared" si="7"/>
        <v>12.831999999999994</v>
      </c>
      <c r="N115" s="459">
        <f t="shared" si="6"/>
        <v>1.5075754727621331E-2</v>
      </c>
    </row>
    <row r="116" spans="1:14" ht="60.75">
      <c r="A116" s="957"/>
      <c r="B116" s="960"/>
      <c r="C116" s="961"/>
      <c r="D116" s="219">
        <v>109</v>
      </c>
      <c r="E116" s="210" t="s">
        <v>126</v>
      </c>
      <c r="F116" s="193">
        <f>'PIP Proposal _ FY 2026-27'!X116</f>
        <v>1605</v>
      </c>
      <c r="G116" s="175">
        <f>'PIP Proposal _ FY 2026-27'!AP116</f>
        <v>0</v>
      </c>
      <c r="H116" s="180">
        <f>'PIP Proposal _ FY 2026-27'!AQ116</f>
        <v>0</v>
      </c>
      <c r="I116" s="456">
        <v>0</v>
      </c>
      <c r="J116" s="457">
        <v>0</v>
      </c>
      <c r="K116" s="458" t="e">
        <f t="shared" si="5"/>
        <v>#DIV/0!</v>
      </c>
      <c r="L116" s="459">
        <f>VLOOKUP($D116,'[1]Main File'!$A$7:$E$2451,5,0)</f>
        <v>0</v>
      </c>
      <c r="M116" s="427">
        <f t="shared" si="7"/>
        <v>1605</v>
      </c>
      <c r="N116" s="459" t="e">
        <f t="shared" si="6"/>
        <v>#DIV/0!</v>
      </c>
    </row>
    <row r="117" spans="1:14" ht="40.5">
      <c r="A117" s="957"/>
      <c r="B117" s="960"/>
      <c r="C117" s="961"/>
      <c r="D117" s="219">
        <v>110</v>
      </c>
      <c r="E117" s="210" t="s">
        <v>291</v>
      </c>
      <c r="F117" s="193">
        <f>'PIP Proposal _ FY 2026-27'!X117</f>
        <v>2674.04</v>
      </c>
      <c r="G117" s="175">
        <f>'PIP Proposal _ FY 2026-27'!AP117</f>
        <v>0</v>
      </c>
      <c r="H117" s="180">
        <f>'PIP Proposal _ FY 2026-27'!AQ117</f>
        <v>0</v>
      </c>
      <c r="I117" s="456">
        <v>8331.6299999999992</v>
      </c>
      <c r="J117" s="457">
        <v>2246.7521400000001</v>
      </c>
      <c r="K117" s="458">
        <f t="shared" si="5"/>
        <v>0.26966537640293681</v>
      </c>
      <c r="L117" s="459">
        <f>VLOOKUP($D117,'[1]Main File'!$A$7:$E$2451,5,0)</f>
        <v>0.59542915024155441</v>
      </c>
      <c r="M117" s="427">
        <f t="shared" si="7"/>
        <v>-5657.5899999999992</v>
      </c>
      <c r="N117" s="459">
        <f t="shared" si="6"/>
        <v>-0.67904959773777762</v>
      </c>
    </row>
    <row r="118" spans="1:14" ht="60.75">
      <c r="A118" s="957"/>
      <c r="B118" s="960"/>
      <c r="C118" s="961"/>
      <c r="D118" s="219">
        <v>111</v>
      </c>
      <c r="E118" s="210" t="s">
        <v>22</v>
      </c>
      <c r="F118" s="226"/>
      <c r="G118" s="176"/>
      <c r="H118" s="181"/>
      <c r="I118" s="456">
        <v>2064</v>
      </c>
      <c r="J118" s="457">
        <v>54.13711</v>
      </c>
      <c r="K118" s="458">
        <f t="shared" si="5"/>
        <v>2.6229219961240311E-2</v>
      </c>
      <c r="L118" s="459">
        <f>VLOOKUP($D118,'[1]Main File'!$A$7:$E$2451,5,0)</f>
        <v>0.31776176880010565</v>
      </c>
      <c r="M118" s="427">
        <f t="shared" si="7"/>
        <v>-2064</v>
      </c>
      <c r="N118" s="459">
        <f t="shared" si="6"/>
        <v>-1</v>
      </c>
    </row>
    <row r="119" spans="1:14" ht="40.5">
      <c r="A119" s="957"/>
      <c r="B119" s="953" t="s">
        <v>127</v>
      </c>
      <c r="C119" s="955" t="s">
        <v>128</v>
      </c>
      <c r="D119" s="219">
        <v>112</v>
      </c>
      <c r="E119" s="210" t="s">
        <v>129</v>
      </c>
      <c r="F119" s="193">
        <f>'PIP Proposal _ FY 2026-27'!X119</f>
        <v>8880</v>
      </c>
      <c r="G119" s="175">
        <f>'PIP Proposal _ FY 2026-27'!AP119</f>
        <v>0</v>
      </c>
      <c r="H119" s="180">
        <f>'PIP Proposal _ FY 2026-27'!AQ119</f>
        <v>0</v>
      </c>
      <c r="I119" s="456">
        <v>5926.53</v>
      </c>
      <c r="J119" s="457">
        <v>3234.7976800000001</v>
      </c>
      <c r="K119" s="458">
        <f t="shared" si="5"/>
        <v>0.54581646933365735</v>
      </c>
      <c r="L119" s="459">
        <f>VLOOKUP($D119,'[1]Main File'!$A$7:$E$2451,5,0)</f>
        <v>0.80869977075588595</v>
      </c>
      <c r="M119" s="427">
        <f t="shared" si="7"/>
        <v>2953.4700000000003</v>
      </c>
      <c r="N119" s="459">
        <f t="shared" si="6"/>
        <v>0.49834726222595693</v>
      </c>
    </row>
    <row r="120" spans="1:14" ht="40.5">
      <c r="A120" s="957"/>
      <c r="B120" s="953"/>
      <c r="C120" s="955"/>
      <c r="D120" s="219">
        <v>113</v>
      </c>
      <c r="E120" s="210" t="s">
        <v>130</v>
      </c>
      <c r="F120" s="193">
        <f>'PIP Proposal _ FY 2026-27'!X120</f>
        <v>0</v>
      </c>
      <c r="G120" s="175">
        <f>'PIP Proposal _ FY 2026-27'!AP120</f>
        <v>0</v>
      </c>
      <c r="H120" s="180">
        <f>'PIP Proposal _ FY 2026-27'!AQ120</f>
        <v>0</v>
      </c>
      <c r="I120" s="456">
        <v>0</v>
      </c>
      <c r="J120" s="457">
        <v>0</v>
      </c>
      <c r="K120" s="458" t="e">
        <f t="shared" si="5"/>
        <v>#DIV/0!</v>
      </c>
      <c r="L120" s="459">
        <f>VLOOKUP($D120,'[1]Main File'!$A$7:$E$2451,5,0)</f>
        <v>0</v>
      </c>
      <c r="M120" s="427">
        <f t="shared" si="7"/>
        <v>0</v>
      </c>
      <c r="N120" s="459" t="e">
        <f t="shared" si="6"/>
        <v>#DIV/0!</v>
      </c>
    </row>
    <row r="121" spans="1:14" ht="182.25">
      <c r="A121" s="957"/>
      <c r="B121" s="177" t="s">
        <v>131</v>
      </c>
      <c r="C121" s="219" t="s">
        <v>132</v>
      </c>
      <c r="D121" s="219">
        <v>114</v>
      </c>
      <c r="E121" s="210" t="s">
        <v>133</v>
      </c>
      <c r="F121" s="193">
        <f>'PIP Proposal _ FY 2026-27'!X121</f>
        <v>55.5</v>
      </c>
      <c r="G121" s="175">
        <f>'PIP Proposal _ FY 2026-27'!AP121</f>
        <v>0</v>
      </c>
      <c r="H121" s="180">
        <f>'PIP Proposal _ FY 2026-27'!AQ121</f>
        <v>0</v>
      </c>
      <c r="I121" s="456">
        <v>149.5</v>
      </c>
      <c r="J121" s="457">
        <v>1.9390499999999999</v>
      </c>
      <c r="K121" s="458">
        <f t="shared" si="5"/>
        <v>1.2970234113712373E-2</v>
      </c>
      <c r="L121" s="459">
        <f>VLOOKUP($D121,'[1]Main File'!$A$7:$E$2451,5,0)</f>
        <v>0.55553036789297661</v>
      </c>
      <c r="M121" s="427">
        <f t="shared" si="7"/>
        <v>-94</v>
      </c>
      <c r="N121" s="459">
        <f t="shared" si="6"/>
        <v>-0.62876254180602009</v>
      </c>
    </row>
    <row r="122" spans="1:14" ht="40.5">
      <c r="A122" s="957"/>
      <c r="B122" s="953" t="s">
        <v>134</v>
      </c>
      <c r="C122" s="955" t="s">
        <v>135</v>
      </c>
      <c r="D122" s="219">
        <v>115</v>
      </c>
      <c r="E122" s="210" t="s">
        <v>136</v>
      </c>
      <c r="F122" s="193">
        <f>'PIP Proposal _ FY 2026-27'!X122</f>
        <v>145.04</v>
      </c>
      <c r="G122" s="175">
        <f>'PIP Proposal _ FY 2026-27'!AP122</f>
        <v>0</v>
      </c>
      <c r="H122" s="180">
        <f>'PIP Proposal _ FY 2026-27'!AQ122</f>
        <v>0</v>
      </c>
      <c r="I122" s="456">
        <v>0</v>
      </c>
      <c r="J122" s="457">
        <v>0</v>
      </c>
      <c r="K122" s="458" t="e">
        <f t="shared" si="5"/>
        <v>#DIV/0!</v>
      </c>
      <c r="L122" s="459">
        <f>VLOOKUP($D122,'[1]Main File'!$A$7:$E$2451,5,0)</f>
        <v>0</v>
      </c>
      <c r="M122" s="427">
        <f t="shared" si="7"/>
        <v>145.04</v>
      </c>
      <c r="N122" s="459" t="e">
        <f t="shared" si="6"/>
        <v>#DIV/0!</v>
      </c>
    </row>
    <row r="123" spans="1:14" ht="40.5">
      <c r="A123" s="957"/>
      <c r="B123" s="953"/>
      <c r="C123" s="955"/>
      <c r="D123" s="219">
        <v>116</v>
      </c>
      <c r="E123" s="210" t="s">
        <v>137</v>
      </c>
      <c r="F123" s="193">
        <f>'PIP Proposal _ FY 2026-27'!X123</f>
        <v>256.60000000000002</v>
      </c>
      <c r="G123" s="175">
        <f>'PIP Proposal _ FY 2026-27'!AP123</f>
        <v>0</v>
      </c>
      <c r="H123" s="180">
        <f>'PIP Proposal _ FY 2026-27'!AQ123</f>
        <v>0</v>
      </c>
      <c r="I123" s="456">
        <v>234.6</v>
      </c>
      <c r="J123" s="457">
        <v>1.3776600000000001</v>
      </c>
      <c r="K123" s="458">
        <f t="shared" si="5"/>
        <v>5.8723785166240414E-3</v>
      </c>
      <c r="L123" s="459">
        <f>VLOOKUP($D123,'[1]Main File'!$A$7:$E$2451,5,0)</f>
        <v>0.49676715272448196</v>
      </c>
      <c r="M123" s="427">
        <f t="shared" si="7"/>
        <v>22.000000000000028</v>
      </c>
      <c r="N123" s="459">
        <f t="shared" si="6"/>
        <v>9.3776641091219221E-2</v>
      </c>
    </row>
    <row r="124" spans="1:14" ht="40.5">
      <c r="A124" s="957"/>
      <c r="B124" s="953"/>
      <c r="C124" s="955"/>
      <c r="D124" s="219">
        <v>117</v>
      </c>
      <c r="E124" s="210" t="s">
        <v>138</v>
      </c>
      <c r="F124" s="193">
        <f>'PIP Proposal _ FY 2026-27'!X124</f>
        <v>0</v>
      </c>
      <c r="G124" s="175">
        <f>'PIP Proposal _ FY 2026-27'!AP124</f>
        <v>0</v>
      </c>
      <c r="H124" s="180">
        <f>'PIP Proposal _ FY 2026-27'!AQ124</f>
        <v>0</v>
      </c>
      <c r="I124" s="456">
        <v>0</v>
      </c>
      <c r="J124" s="457">
        <v>0</v>
      </c>
      <c r="K124" s="458" t="e">
        <f t="shared" si="5"/>
        <v>#DIV/0!</v>
      </c>
      <c r="L124" s="459">
        <f>VLOOKUP($D124,'[1]Main File'!$A$7:$E$2451,5,0)</f>
        <v>0</v>
      </c>
      <c r="M124" s="427">
        <f t="shared" si="7"/>
        <v>0</v>
      </c>
      <c r="N124" s="459" t="e">
        <f t="shared" si="6"/>
        <v>#DIV/0!</v>
      </c>
    </row>
    <row r="125" spans="1:14" ht="60.75">
      <c r="A125" s="957"/>
      <c r="B125" s="953"/>
      <c r="C125" s="955"/>
      <c r="D125" s="219">
        <v>118</v>
      </c>
      <c r="E125" s="210" t="s">
        <v>22</v>
      </c>
      <c r="F125" s="226"/>
      <c r="G125" s="176"/>
      <c r="H125" s="181"/>
      <c r="I125" s="456">
        <v>0</v>
      </c>
      <c r="J125" s="457">
        <v>0</v>
      </c>
      <c r="K125" s="458" t="e">
        <f t="shared" si="5"/>
        <v>#DIV/0!</v>
      </c>
      <c r="L125" s="459">
        <f>VLOOKUP($D125,'[1]Main File'!$A$7:$E$2451,5,0)</f>
        <v>0</v>
      </c>
      <c r="M125" s="427">
        <f t="shared" si="7"/>
        <v>0</v>
      </c>
      <c r="N125" s="459" t="e">
        <f t="shared" si="6"/>
        <v>#DIV/0!</v>
      </c>
    </row>
    <row r="126" spans="1:14" ht="121.5">
      <c r="A126" s="957"/>
      <c r="B126" s="177" t="s">
        <v>139</v>
      </c>
      <c r="C126" s="219" t="s">
        <v>140</v>
      </c>
      <c r="D126" s="219">
        <v>119</v>
      </c>
      <c r="E126" s="210" t="s">
        <v>141</v>
      </c>
      <c r="F126" s="193">
        <f>'PIP Proposal _ FY 2026-27'!X126</f>
        <v>57</v>
      </c>
      <c r="G126" s="175">
        <f>'PIP Proposal _ FY 2026-27'!AP126</f>
        <v>0</v>
      </c>
      <c r="H126" s="180">
        <f>'PIP Proposal _ FY 2026-27'!AQ126</f>
        <v>0</v>
      </c>
      <c r="I126" s="456">
        <v>151</v>
      </c>
      <c r="J126" s="457">
        <v>37.75</v>
      </c>
      <c r="K126" s="458">
        <f t="shared" si="5"/>
        <v>0.25</v>
      </c>
      <c r="L126" s="459">
        <f>VLOOKUP($D126,'[1]Main File'!$A$7:$E$2451,5,0)</f>
        <v>0</v>
      </c>
      <c r="M126" s="427">
        <f t="shared" si="7"/>
        <v>-94</v>
      </c>
      <c r="N126" s="459">
        <f t="shared" si="6"/>
        <v>-0.62251655629139069</v>
      </c>
    </row>
    <row r="127" spans="1:14" ht="171.75" customHeight="1">
      <c r="A127" s="957"/>
      <c r="B127" s="177" t="s">
        <v>142</v>
      </c>
      <c r="C127" s="219" t="s">
        <v>143</v>
      </c>
      <c r="D127" s="219">
        <v>120</v>
      </c>
      <c r="E127" s="210" t="s">
        <v>144</v>
      </c>
      <c r="F127" s="193">
        <f>'PIP Proposal _ FY 2026-27'!X127</f>
        <v>79.2</v>
      </c>
      <c r="G127" s="175">
        <f>'PIP Proposal _ FY 2026-27'!AP127</f>
        <v>0</v>
      </c>
      <c r="H127" s="180">
        <f>'PIP Proposal _ FY 2026-27'!AQ127</f>
        <v>0</v>
      </c>
      <c r="I127" s="456">
        <v>55.7</v>
      </c>
      <c r="J127" s="457">
        <v>0</v>
      </c>
      <c r="K127" s="458">
        <f t="shared" si="5"/>
        <v>0</v>
      </c>
      <c r="L127" s="459">
        <f>VLOOKUP($D127,'[1]Main File'!$A$7:$E$2451,5,0)</f>
        <v>0.23171885098743267</v>
      </c>
      <c r="M127" s="427">
        <f t="shared" si="7"/>
        <v>23.5</v>
      </c>
      <c r="N127" s="459">
        <f t="shared" si="6"/>
        <v>0.42190305206463191</v>
      </c>
    </row>
    <row r="128" spans="1:14" ht="40.5">
      <c r="A128" s="957"/>
      <c r="B128" s="960" t="s">
        <v>145</v>
      </c>
      <c r="C128" s="961" t="s">
        <v>146</v>
      </c>
      <c r="D128" s="219">
        <v>121</v>
      </c>
      <c r="E128" s="210" t="s">
        <v>147</v>
      </c>
      <c r="F128" s="193">
        <f>'PIP Proposal _ FY 2026-27'!X128</f>
        <v>540</v>
      </c>
      <c r="G128" s="175">
        <f>'PIP Proposal _ FY 2026-27'!AP128</f>
        <v>0</v>
      </c>
      <c r="H128" s="180">
        <f>'PIP Proposal _ FY 2026-27'!AQ128</f>
        <v>0</v>
      </c>
      <c r="I128" s="456">
        <v>165</v>
      </c>
      <c r="J128" s="457">
        <v>0</v>
      </c>
      <c r="K128" s="458">
        <f t="shared" si="5"/>
        <v>0</v>
      </c>
      <c r="L128" s="459">
        <f>VLOOKUP($D128,'[1]Main File'!$A$7:$E$2451,5,0)</f>
        <v>0.41297741666666665</v>
      </c>
      <c r="M128" s="427">
        <f t="shared" si="7"/>
        <v>375</v>
      </c>
      <c r="N128" s="459">
        <f t="shared" si="6"/>
        <v>2.2727272727272729</v>
      </c>
    </row>
    <row r="129" spans="1:14" ht="40.5">
      <c r="A129" s="957"/>
      <c r="B129" s="960"/>
      <c r="C129" s="961"/>
      <c r="D129" s="219">
        <v>122</v>
      </c>
      <c r="E129" s="210" t="s">
        <v>148</v>
      </c>
      <c r="F129" s="193">
        <f>'PIP Proposal _ FY 2026-27'!X129</f>
        <v>0</v>
      </c>
      <c r="G129" s="175">
        <f>'PIP Proposal _ FY 2026-27'!AP129</f>
        <v>0</v>
      </c>
      <c r="H129" s="180">
        <f>'PIP Proposal _ FY 2026-27'!AQ129</f>
        <v>0</v>
      </c>
      <c r="I129" s="456">
        <v>0</v>
      </c>
      <c r="J129" s="457">
        <v>0</v>
      </c>
      <c r="K129" s="458" t="e">
        <f t="shared" si="5"/>
        <v>#DIV/0!</v>
      </c>
      <c r="L129" s="459">
        <f>VLOOKUP($D129,'[1]Main File'!$A$7:$E$2451,5,0)</f>
        <v>0</v>
      </c>
      <c r="M129" s="427">
        <f t="shared" si="7"/>
        <v>0</v>
      </c>
      <c r="N129" s="459" t="e">
        <f t="shared" si="6"/>
        <v>#DIV/0!</v>
      </c>
    </row>
    <row r="130" spans="1:14" ht="40.5">
      <c r="A130" s="957"/>
      <c r="B130" s="960"/>
      <c r="C130" s="961"/>
      <c r="D130" s="219">
        <v>123</v>
      </c>
      <c r="E130" s="210" t="s">
        <v>149</v>
      </c>
      <c r="F130" s="226"/>
      <c r="G130" s="176"/>
      <c r="H130" s="181"/>
      <c r="I130" s="456">
        <v>11.5</v>
      </c>
      <c r="J130" s="457">
        <v>0</v>
      </c>
      <c r="K130" s="458">
        <f t="shared" si="5"/>
        <v>0</v>
      </c>
      <c r="L130" s="459">
        <f>VLOOKUP($D130,'[1]Main File'!$A$7:$E$2451,5,0)</f>
        <v>0.30446357142857144</v>
      </c>
      <c r="M130" s="427">
        <f t="shared" si="7"/>
        <v>-11.5</v>
      </c>
      <c r="N130" s="459">
        <f t="shared" si="6"/>
        <v>-1</v>
      </c>
    </row>
    <row r="131" spans="1:14" ht="40.5">
      <c r="A131" s="957"/>
      <c r="B131" s="960" t="s">
        <v>150</v>
      </c>
      <c r="C131" s="961" t="s">
        <v>151</v>
      </c>
      <c r="D131" s="219">
        <v>124</v>
      </c>
      <c r="E131" s="210" t="s">
        <v>152</v>
      </c>
      <c r="F131" s="193">
        <f>'PIP Proposal _ FY 2026-27'!X131</f>
        <v>0</v>
      </c>
      <c r="G131" s="175">
        <f>'PIP Proposal _ FY 2026-27'!AP131</f>
        <v>0</v>
      </c>
      <c r="H131" s="180">
        <f>'PIP Proposal _ FY 2026-27'!AQ131</f>
        <v>0</v>
      </c>
      <c r="I131" s="456">
        <v>0</v>
      </c>
      <c r="J131" s="457">
        <v>0</v>
      </c>
      <c r="K131" s="458" t="e">
        <f t="shared" si="5"/>
        <v>#DIV/0!</v>
      </c>
      <c r="L131" s="459">
        <f>VLOOKUP($D131,'[1]Main File'!$A$7:$E$2451,5,0)</f>
        <v>0</v>
      </c>
      <c r="M131" s="427">
        <f t="shared" si="7"/>
        <v>0</v>
      </c>
      <c r="N131" s="459" t="e">
        <f t="shared" si="6"/>
        <v>#DIV/0!</v>
      </c>
    </row>
    <row r="132" spans="1:14" ht="60.75">
      <c r="A132" s="957"/>
      <c r="B132" s="960"/>
      <c r="C132" s="961"/>
      <c r="D132" s="219">
        <v>125</v>
      </c>
      <c r="E132" s="210" t="s">
        <v>153</v>
      </c>
      <c r="F132" s="193">
        <f>'PIP Proposal _ FY 2026-27'!X132</f>
        <v>1287</v>
      </c>
      <c r="G132" s="175">
        <f>'PIP Proposal _ FY 2026-27'!AP132</f>
        <v>0</v>
      </c>
      <c r="H132" s="180">
        <f>'PIP Proposal _ FY 2026-27'!AQ132</f>
        <v>0</v>
      </c>
      <c r="I132" s="456">
        <v>114.16</v>
      </c>
      <c r="J132" s="457">
        <v>0</v>
      </c>
      <c r="K132" s="458">
        <f t="shared" si="5"/>
        <v>0</v>
      </c>
      <c r="L132" s="459">
        <f>VLOOKUP($D132,'[1]Main File'!$A$7:$E$2451,5,0)</f>
        <v>0</v>
      </c>
      <c r="M132" s="427">
        <f t="shared" si="7"/>
        <v>1172.8399999999999</v>
      </c>
      <c r="N132" s="459">
        <f t="shared" si="6"/>
        <v>10.273651016117729</v>
      </c>
    </row>
    <row r="133" spans="1:14" ht="121.5">
      <c r="A133" s="957"/>
      <c r="B133" s="177" t="s">
        <v>154</v>
      </c>
      <c r="C133" s="219" t="s">
        <v>155</v>
      </c>
      <c r="D133" s="219">
        <v>126</v>
      </c>
      <c r="E133" s="210" t="s">
        <v>102</v>
      </c>
      <c r="F133" s="226"/>
      <c r="G133" s="176"/>
      <c r="H133" s="181"/>
      <c r="I133" s="456">
        <v>0</v>
      </c>
      <c r="J133" s="457">
        <v>0</v>
      </c>
      <c r="K133" s="458" t="e">
        <f t="shared" si="5"/>
        <v>#DIV/0!</v>
      </c>
      <c r="L133" s="459">
        <f>VLOOKUP($D133,'[1]Main File'!$A$7:$E$2451,5,0)</f>
        <v>0</v>
      </c>
      <c r="M133" s="427">
        <f t="shared" ref="M133:M164" si="8">F133-I133</f>
        <v>0</v>
      </c>
      <c r="N133" s="459" t="e">
        <f t="shared" si="6"/>
        <v>#DIV/0!</v>
      </c>
    </row>
    <row r="134" spans="1:14" s="183" customFormat="1" ht="34.5" customHeight="1">
      <c r="A134" s="957"/>
      <c r="B134" s="959" t="s">
        <v>156</v>
      </c>
      <c r="C134" s="959"/>
      <c r="D134" s="959"/>
      <c r="E134" s="213"/>
      <c r="F134" s="227">
        <f>'PIP Proposal _ FY 2026-27'!X134</f>
        <v>28733.639599999999</v>
      </c>
      <c r="G134" s="178">
        <f>'PIP Proposal _ FY 2026-27'!AP134</f>
        <v>0</v>
      </c>
      <c r="H134" s="182"/>
      <c r="I134" s="460">
        <f>SUM(I94:I133)</f>
        <v>25297.627999999997</v>
      </c>
      <c r="J134" s="460">
        <v>6917.5079900000001</v>
      </c>
      <c r="K134" s="461">
        <f t="shared" si="5"/>
        <v>0.27344492495501954</v>
      </c>
      <c r="L134" s="466">
        <f>SUM(L94:L133)</f>
        <v>7.8858093092449311</v>
      </c>
      <c r="M134" s="463">
        <f t="shared" si="8"/>
        <v>3436.0116000000016</v>
      </c>
      <c r="N134" s="464">
        <f t="shared" si="6"/>
        <v>0.13582346929917707</v>
      </c>
    </row>
    <row r="135" spans="1:14" ht="81">
      <c r="A135" s="957" t="s">
        <v>157</v>
      </c>
      <c r="B135" s="953" t="s">
        <v>158</v>
      </c>
      <c r="C135" s="955" t="s">
        <v>159</v>
      </c>
      <c r="D135" s="219">
        <v>127</v>
      </c>
      <c r="E135" s="214" t="s">
        <v>371</v>
      </c>
      <c r="F135" s="193">
        <f>'PIP Proposal _ FY 2026-27'!X135</f>
        <v>39</v>
      </c>
      <c r="G135" s="175">
        <f>'PIP Proposal _ FY 2026-27'!AP135</f>
        <v>0</v>
      </c>
      <c r="H135" s="180">
        <f>'PIP Proposal _ FY 2026-27'!AQ135</f>
        <v>0</v>
      </c>
      <c r="I135" s="456">
        <v>57.5</v>
      </c>
      <c r="J135" s="457">
        <v>0</v>
      </c>
      <c r="K135" s="458">
        <f t="shared" ref="K135:K198" si="9">J135/I135</f>
        <v>0</v>
      </c>
      <c r="L135" s="459">
        <f>VLOOKUP($D135,'[1]Main File'!$A$7:$E$2451,5,0)</f>
        <v>0.25148834782608698</v>
      </c>
      <c r="M135" s="427">
        <f t="shared" si="8"/>
        <v>-18.5</v>
      </c>
      <c r="N135" s="459">
        <f t="shared" ref="N135:N198" si="10">M135/I135</f>
        <v>-0.32173913043478258</v>
      </c>
    </row>
    <row r="136" spans="1:14" ht="40.5">
      <c r="A136" s="957"/>
      <c r="B136" s="953"/>
      <c r="C136" s="955"/>
      <c r="D136" s="219">
        <v>128</v>
      </c>
      <c r="E136" s="214" t="s">
        <v>372</v>
      </c>
      <c r="F136" s="193">
        <f>'PIP Proposal _ FY 2026-27'!X136</f>
        <v>20.399999999999999</v>
      </c>
      <c r="G136" s="175">
        <f>'PIP Proposal _ FY 2026-27'!AP136</f>
        <v>0</v>
      </c>
      <c r="H136" s="180">
        <f>'PIP Proposal _ FY 2026-27'!AQ136</f>
        <v>0</v>
      </c>
      <c r="I136" s="456">
        <v>41</v>
      </c>
      <c r="J136" s="457">
        <v>4.3372900000000003</v>
      </c>
      <c r="K136" s="458">
        <f t="shared" si="9"/>
        <v>0.10578756097560976</v>
      </c>
      <c r="L136" s="459">
        <f>VLOOKUP($D136,'[1]Main File'!$A$7:$E$2451,5,0)</f>
        <v>10.919099707317073</v>
      </c>
      <c r="M136" s="427">
        <f t="shared" si="8"/>
        <v>-20.6</v>
      </c>
      <c r="N136" s="459">
        <f t="shared" si="10"/>
        <v>-0.5024390243902439</v>
      </c>
    </row>
    <row r="137" spans="1:14" ht="60.75">
      <c r="A137" s="957"/>
      <c r="B137" s="953"/>
      <c r="C137" s="955"/>
      <c r="D137" s="219">
        <v>129</v>
      </c>
      <c r="E137" s="214" t="s">
        <v>373</v>
      </c>
      <c r="F137" s="193">
        <f>'PIP Proposal _ FY 2026-27'!X137</f>
        <v>0</v>
      </c>
      <c r="G137" s="175">
        <f>'PIP Proposal _ FY 2026-27'!AP137</f>
        <v>0</v>
      </c>
      <c r="H137" s="180">
        <f>'PIP Proposal _ FY 2026-27'!AQ137</f>
        <v>0</v>
      </c>
      <c r="I137" s="456">
        <v>0</v>
      </c>
      <c r="J137" s="457">
        <v>0</v>
      </c>
      <c r="K137" s="458" t="e">
        <f t="shared" si="9"/>
        <v>#DIV/0!</v>
      </c>
      <c r="L137" s="459">
        <f>VLOOKUP($D137,'[1]Main File'!$A$7:$E$2451,5,0)</f>
        <v>0.14524169696969697</v>
      </c>
      <c r="M137" s="427">
        <f t="shared" si="8"/>
        <v>0</v>
      </c>
      <c r="N137" s="459" t="e">
        <f t="shared" si="10"/>
        <v>#DIV/0!</v>
      </c>
    </row>
    <row r="138" spans="1:14" ht="81">
      <c r="A138" s="957"/>
      <c r="B138" s="953" t="s">
        <v>160</v>
      </c>
      <c r="C138" s="955" t="s">
        <v>161</v>
      </c>
      <c r="D138" s="219">
        <v>130</v>
      </c>
      <c r="E138" s="210" t="s">
        <v>162</v>
      </c>
      <c r="F138" s="193">
        <f>'PIP Proposal _ FY 2026-27'!X138</f>
        <v>122.93</v>
      </c>
      <c r="G138" s="175">
        <f>'PIP Proposal _ FY 2026-27'!AP138</f>
        <v>0</v>
      </c>
      <c r="H138" s="180">
        <f>'PIP Proposal _ FY 2026-27'!AQ138</f>
        <v>0</v>
      </c>
      <c r="I138" s="456">
        <v>1249.48</v>
      </c>
      <c r="J138" s="457">
        <v>116.84602</v>
      </c>
      <c r="K138" s="458">
        <f t="shared" si="9"/>
        <v>9.3515718538912176E-2</v>
      </c>
      <c r="L138" s="459">
        <f>VLOOKUP($D138,'[1]Main File'!$A$7:$E$2451,5,0)</f>
        <v>0.40695400274026228</v>
      </c>
      <c r="M138" s="427">
        <f t="shared" si="8"/>
        <v>-1126.55</v>
      </c>
      <c r="N138" s="459">
        <f t="shared" si="10"/>
        <v>-0.90161507186989787</v>
      </c>
    </row>
    <row r="139" spans="1:14">
      <c r="A139" s="957"/>
      <c r="B139" s="953"/>
      <c r="C139" s="956"/>
      <c r="D139" s="219">
        <v>131</v>
      </c>
      <c r="E139" s="210" t="s">
        <v>163</v>
      </c>
      <c r="F139" s="193">
        <f>'PIP Proposal _ FY 2026-27'!X139</f>
        <v>0</v>
      </c>
      <c r="G139" s="175">
        <f>'PIP Proposal _ FY 2026-27'!AP139</f>
        <v>0</v>
      </c>
      <c r="H139" s="180">
        <f>'PIP Proposal _ FY 2026-27'!AQ139</f>
        <v>0</v>
      </c>
      <c r="I139" s="456">
        <v>21.05</v>
      </c>
      <c r="J139" s="457">
        <v>2.1201500000000002</v>
      </c>
      <c r="K139" s="458">
        <f t="shared" si="9"/>
        <v>0.10071971496437056</v>
      </c>
      <c r="L139" s="459">
        <f>VLOOKUP($D139,'[1]Main File'!$A$7:$E$2451,5,0)</f>
        <v>0.97267109004739338</v>
      </c>
      <c r="M139" s="427">
        <f t="shared" si="8"/>
        <v>-21.05</v>
      </c>
      <c r="N139" s="459">
        <f t="shared" si="10"/>
        <v>-1</v>
      </c>
    </row>
    <row r="140" spans="1:14">
      <c r="A140" s="957"/>
      <c r="B140" s="953"/>
      <c r="C140" s="956"/>
      <c r="D140" s="219">
        <v>132</v>
      </c>
      <c r="E140" s="210" t="s">
        <v>164</v>
      </c>
      <c r="F140" s="193">
        <f>'PIP Proposal _ FY 2026-27'!X140</f>
        <v>14.8</v>
      </c>
      <c r="G140" s="175">
        <f>'PIP Proposal _ FY 2026-27'!AP140</f>
        <v>0</v>
      </c>
      <c r="H140" s="180">
        <f>'PIP Proposal _ FY 2026-27'!AQ140</f>
        <v>0</v>
      </c>
      <c r="I140" s="456">
        <v>11</v>
      </c>
      <c r="J140" s="457">
        <v>3.8940000000000002E-2</v>
      </c>
      <c r="K140" s="458">
        <f t="shared" si="9"/>
        <v>3.5400000000000002E-3</v>
      </c>
      <c r="L140" s="459">
        <f>VLOOKUP($D140,'[1]Main File'!$A$7:$E$2451,5,0)</f>
        <v>0.54064999999999996</v>
      </c>
      <c r="M140" s="427">
        <f t="shared" si="8"/>
        <v>3.8000000000000007</v>
      </c>
      <c r="N140" s="459">
        <f t="shared" si="10"/>
        <v>0.34545454545454551</v>
      </c>
    </row>
    <row r="141" spans="1:14">
      <c r="A141" s="957"/>
      <c r="B141" s="953"/>
      <c r="C141" s="956"/>
      <c r="D141" s="219">
        <v>133</v>
      </c>
      <c r="E141" s="210" t="s">
        <v>165</v>
      </c>
      <c r="F141" s="193">
        <f>'PIP Proposal _ FY 2026-27'!X141</f>
        <v>0</v>
      </c>
      <c r="G141" s="175">
        <f>'PIP Proposal _ FY 2026-27'!AP141</f>
        <v>0</v>
      </c>
      <c r="H141" s="180">
        <f>'PIP Proposal _ FY 2026-27'!AQ141</f>
        <v>0</v>
      </c>
      <c r="I141" s="456">
        <v>0</v>
      </c>
      <c r="J141" s="457">
        <v>0</v>
      </c>
      <c r="K141" s="458" t="e">
        <f t="shared" si="9"/>
        <v>#DIV/0!</v>
      </c>
      <c r="L141" s="459">
        <f>VLOOKUP($D141,'[1]Main File'!$A$7:$E$2451,5,0)</f>
        <v>0</v>
      </c>
      <c r="M141" s="427">
        <f t="shared" si="8"/>
        <v>0</v>
      </c>
      <c r="N141" s="459" t="e">
        <f t="shared" si="10"/>
        <v>#DIV/0!</v>
      </c>
    </row>
    <row r="142" spans="1:14">
      <c r="A142" s="957"/>
      <c r="B142" s="953"/>
      <c r="C142" s="956"/>
      <c r="D142" s="219">
        <v>134</v>
      </c>
      <c r="E142" s="210" t="s">
        <v>352</v>
      </c>
      <c r="F142" s="193">
        <f>'PIP Proposal _ FY 2026-27'!X142</f>
        <v>71.650000000000006</v>
      </c>
      <c r="G142" s="175">
        <f>'PIP Proposal _ FY 2026-27'!AP142</f>
        <v>0</v>
      </c>
      <c r="H142" s="180">
        <f>'PIP Proposal _ FY 2026-27'!AQ142</f>
        <v>0</v>
      </c>
      <c r="I142" s="456">
        <v>72.900000000000006</v>
      </c>
      <c r="J142" s="457">
        <v>7.8234599999999999</v>
      </c>
      <c r="K142" s="458">
        <f t="shared" si="9"/>
        <v>0.10731769547325101</v>
      </c>
      <c r="L142" s="459">
        <f>VLOOKUP($D142,'[1]Main File'!$A$7:$E$2451,5,0)</f>
        <v>0.54928587105624138</v>
      </c>
      <c r="M142" s="427">
        <f t="shared" si="8"/>
        <v>-1.25</v>
      </c>
      <c r="N142" s="459">
        <f t="shared" si="10"/>
        <v>-1.7146776406035662E-2</v>
      </c>
    </row>
    <row r="143" spans="1:14" ht="60.75">
      <c r="A143" s="957"/>
      <c r="B143" s="953"/>
      <c r="C143" s="956"/>
      <c r="D143" s="219">
        <v>135</v>
      </c>
      <c r="E143" s="210" t="s">
        <v>353</v>
      </c>
      <c r="F143" s="193">
        <f>'PIP Proposal _ FY 2026-27'!X143</f>
        <v>72</v>
      </c>
      <c r="G143" s="175">
        <f>'PIP Proposal _ FY 2026-27'!AP143</f>
        <v>0</v>
      </c>
      <c r="H143" s="180">
        <f>'PIP Proposal _ FY 2026-27'!AQ143</f>
        <v>0</v>
      </c>
      <c r="I143" s="456">
        <v>0</v>
      </c>
      <c r="J143" s="457">
        <v>0</v>
      </c>
      <c r="K143" s="458" t="e">
        <f t="shared" si="9"/>
        <v>#DIV/0!</v>
      </c>
      <c r="L143" s="459">
        <f>VLOOKUP($D143,'[1]Main File'!$A$7:$E$2451,5,0)</f>
        <v>0</v>
      </c>
      <c r="M143" s="427">
        <f t="shared" si="8"/>
        <v>72</v>
      </c>
      <c r="N143" s="459" t="e">
        <f t="shared" si="10"/>
        <v>#DIV/0!</v>
      </c>
    </row>
    <row r="144" spans="1:14" ht="60.75">
      <c r="A144" s="957"/>
      <c r="B144" s="953"/>
      <c r="C144" s="956"/>
      <c r="D144" s="219">
        <v>136</v>
      </c>
      <c r="E144" s="210" t="s">
        <v>166</v>
      </c>
      <c r="F144" s="193">
        <f>'PIP Proposal _ FY 2026-27'!X144</f>
        <v>39.9</v>
      </c>
      <c r="G144" s="175">
        <f>'PIP Proposal _ FY 2026-27'!AP144</f>
        <v>0</v>
      </c>
      <c r="H144" s="180">
        <f>'PIP Proposal _ FY 2026-27'!AQ144</f>
        <v>0</v>
      </c>
      <c r="I144" s="456">
        <v>41</v>
      </c>
      <c r="J144" s="457">
        <v>0.5</v>
      </c>
      <c r="K144" s="458">
        <f t="shared" si="9"/>
        <v>1.2195121951219513E-2</v>
      </c>
      <c r="L144" s="459">
        <f>VLOOKUP($D144,'[1]Main File'!$A$7:$E$2451,5,0)</f>
        <v>0.4544039024390244</v>
      </c>
      <c r="M144" s="427">
        <f t="shared" si="8"/>
        <v>-1.1000000000000014</v>
      </c>
      <c r="N144" s="459">
        <f t="shared" si="10"/>
        <v>-2.6829268292682961E-2</v>
      </c>
    </row>
    <row r="145" spans="1:14">
      <c r="A145" s="957"/>
      <c r="B145" s="953" t="s">
        <v>167</v>
      </c>
      <c r="C145" s="955" t="s">
        <v>168</v>
      </c>
      <c r="D145" s="219">
        <v>137</v>
      </c>
      <c r="E145" s="210" t="s">
        <v>169</v>
      </c>
      <c r="F145" s="193">
        <f>'PIP Proposal _ FY 2026-27'!X145</f>
        <v>391.2</v>
      </c>
      <c r="G145" s="175">
        <f>'PIP Proposal _ FY 2026-27'!AP145</f>
        <v>0</v>
      </c>
      <c r="H145" s="180">
        <f>'PIP Proposal _ FY 2026-27'!AQ145</f>
        <v>0</v>
      </c>
      <c r="I145" s="456">
        <v>713.33</v>
      </c>
      <c r="J145" s="457">
        <v>136.32003</v>
      </c>
      <c r="K145" s="458">
        <f t="shared" si="9"/>
        <v>0.19110373880251777</v>
      </c>
      <c r="L145" s="459">
        <f>VLOOKUP($D145,'[1]Main File'!$A$7:$E$2451,5,0)</f>
        <v>0.39954873620904768</v>
      </c>
      <c r="M145" s="427">
        <f t="shared" si="8"/>
        <v>-322.13000000000005</v>
      </c>
      <c r="N145" s="459">
        <f t="shared" si="10"/>
        <v>-0.45158622236552515</v>
      </c>
    </row>
    <row r="146" spans="1:14" ht="40.5">
      <c r="A146" s="957"/>
      <c r="B146" s="953"/>
      <c r="C146" s="955"/>
      <c r="D146" s="219">
        <v>138</v>
      </c>
      <c r="E146" s="210" t="s">
        <v>170</v>
      </c>
      <c r="F146" s="193">
        <f>'PIP Proposal _ FY 2026-27'!X146</f>
        <v>0</v>
      </c>
      <c r="G146" s="175">
        <f>'PIP Proposal _ FY 2026-27'!AP146</f>
        <v>0</v>
      </c>
      <c r="H146" s="180">
        <f>'PIP Proposal _ FY 2026-27'!AQ146</f>
        <v>0</v>
      </c>
      <c r="I146" s="456">
        <v>0</v>
      </c>
      <c r="J146" s="457">
        <v>0</v>
      </c>
      <c r="K146" s="458" t="e">
        <f t="shared" si="9"/>
        <v>#DIV/0!</v>
      </c>
      <c r="L146" s="459">
        <f>VLOOKUP($D146,'[1]Main File'!$A$7:$E$2451,5,0)</f>
        <v>0</v>
      </c>
      <c r="M146" s="427">
        <f t="shared" si="8"/>
        <v>0</v>
      </c>
      <c r="N146" s="459" t="e">
        <f t="shared" si="10"/>
        <v>#DIV/0!</v>
      </c>
    </row>
    <row r="147" spans="1:14" ht="60.75">
      <c r="A147" s="957"/>
      <c r="B147" s="953" t="s">
        <v>171</v>
      </c>
      <c r="C147" s="955" t="s">
        <v>172</v>
      </c>
      <c r="D147" s="219">
        <v>139</v>
      </c>
      <c r="E147" s="210" t="s">
        <v>173</v>
      </c>
      <c r="F147" s="193">
        <f>'PIP Proposal _ FY 2026-27'!X147</f>
        <v>65.849999999999994</v>
      </c>
      <c r="G147" s="175">
        <f>'PIP Proposal _ FY 2026-27'!AP147</f>
        <v>0</v>
      </c>
      <c r="H147" s="180">
        <f>'PIP Proposal _ FY 2026-27'!AQ147</f>
        <v>0</v>
      </c>
      <c r="I147" s="456">
        <v>107.5</v>
      </c>
      <c r="J147" s="457">
        <v>0.34245999999999999</v>
      </c>
      <c r="K147" s="458">
        <f t="shared" si="9"/>
        <v>3.1856744186046508E-3</v>
      </c>
      <c r="L147" s="459">
        <f>VLOOKUP($D147,'[1]Main File'!$A$7:$E$2451,5,0)</f>
        <v>0.48927341211226</v>
      </c>
      <c r="M147" s="427">
        <f t="shared" si="8"/>
        <v>-41.650000000000006</v>
      </c>
      <c r="N147" s="459">
        <f t="shared" si="10"/>
        <v>-0.38744186046511631</v>
      </c>
    </row>
    <row r="148" spans="1:14">
      <c r="A148" s="957"/>
      <c r="B148" s="953"/>
      <c r="C148" s="955"/>
      <c r="D148" s="219">
        <v>140</v>
      </c>
      <c r="E148" s="210" t="s">
        <v>174</v>
      </c>
      <c r="F148" s="193">
        <f>'PIP Proposal _ FY 2026-27'!X148</f>
        <v>53.94</v>
      </c>
      <c r="G148" s="175">
        <f>'PIP Proposal _ FY 2026-27'!AP148</f>
        <v>0</v>
      </c>
      <c r="H148" s="180">
        <f>'PIP Proposal _ FY 2026-27'!AQ148</f>
        <v>0</v>
      </c>
      <c r="I148" s="456">
        <v>67.89</v>
      </c>
      <c r="J148" s="457">
        <v>0</v>
      </c>
      <c r="K148" s="458">
        <f t="shared" si="9"/>
        <v>0</v>
      </c>
      <c r="L148" s="459">
        <f>VLOOKUP($D148,'[1]Main File'!$A$7:$E$2451,5,0)</f>
        <v>0.23900319488817892</v>
      </c>
      <c r="M148" s="427">
        <f t="shared" si="8"/>
        <v>-13.950000000000003</v>
      </c>
      <c r="N148" s="459">
        <f t="shared" si="10"/>
        <v>-0.20547945205479456</v>
      </c>
    </row>
    <row r="149" spans="1:14" ht="40.5">
      <c r="A149" s="957"/>
      <c r="B149" s="953"/>
      <c r="C149" s="955"/>
      <c r="D149" s="219">
        <v>141</v>
      </c>
      <c r="E149" s="210" t="s">
        <v>175</v>
      </c>
      <c r="F149" s="193">
        <f>'PIP Proposal _ FY 2026-27'!X149</f>
        <v>0</v>
      </c>
      <c r="G149" s="175">
        <f>'PIP Proposal _ FY 2026-27'!AP149</f>
        <v>0</v>
      </c>
      <c r="H149" s="180">
        <f>'PIP Proposal _ FY 2026-27'!AQ149</f>
        <v>0</v>
      </c>
      <c r="I149" s="456">
        <v>2.64</v>
      </c>
      <c r="J149" s="457">
        <v>2.4E-2</v>
      </c>
      <c r="K149" s="458">
        <f t="shared" si="9"/>
        <v>9.0909090909090905E-3</v>
      </c>
      <c r="L149" s="459">
        <f>VLOOKUP($D149,'[1]Main File'!$A$7:$E$2451,5,0)</f>
        <v>0.76856439393939391</v>
      </c>
      <c r="M149" s="427">
        <f t="shared" si="8"/>
        <v>-2.64</v>
      </c>
      <c r="N149" s="459">
        <f t="shared" si="10"/>
        <v>-1</v>
      </c>
    </row>
    <row r="150" spans="1:14" ht="40.5">
      <c r="A150" s="957"/>
      <c r="B150" s="953" t="s">
        <v>176</v>
      </c>
      <c r="C150" s="955" t="s">
        <v>177</v>
      </c>
      <c r="D150" s="219">
        <v>142</v>
      </c>
      <c r="E150" s="210" t="s">
        <v>178</v>
      </c>
      <c r="F150" s="193">
        <f>'PIP Proposal _ FY 2026-27'!X150</f>
        <v>11699.94</v>
      </c>
      <c r="G150" s="175">
        <f>'PIP Proposal _ FY 2026-27'!AP150</f>
        <v>0</v>
      </c>
      <c r="H150" s="180">
        <f>'PIP Proposal _ FY 2026-27'!AQ150</f>
        <v>0</v>
      </c>
      <c r="I150" s="456">
        <v>8551.9699999999993</v>
      </c>
      <c r="J150" s="457">
        <v>1733.9374090000001</v>
      </c>
      <c r="K150" s="458">
        <f t="shared" si="9"/>
        <v>0.20275298077518983</v>
      </c>
      <c r="L150" s="459">
        <f>VLOOKUP($D150,'[1]Main File'!$A$7:$E$2451,5,0)</f>
        <v>0.24005997354472408</v>
      </c>
      <c r="M150" s="427">
        <f t="shared" si="8"/>
        <v>3147.9700000000012</v>
      </c>
      <c r="N150" s="459">
        <f t="shared" si="10"/>
        <v>0.36809881232043629</v>
      </c>
    </row>
    <row r="151" spans="1:14" ht="35.450000000000003" customHeight="1">
      <c r="A151" s="957"/>
      <c r="B151" s="953"/>
      <c r="C151" s="955"/>
      <c r="D151" s="219">
        <v>143</v>
      </c>
      <c r="E151" s="210" t="s">
        <v>354</v>
      </c>
      <c r="F151" s="193">
        <f>'PIP Proposal _ FY 2026-27'!X151</f>
        <v>1.56</v>
      </c>
      <c r="G151" s="175">
        <f>'PIP Proposal _ FY 2026-27'!AP151</f>
        <v>0</v>
      </c>
      <c r="H151" s="180">
        <f>'PIP Proposal _ FY 2026-27'!AQ151</f>
        <v>0</v>
      </c>
      <c r="I151" s="456">
        <v>4.33</v>
      </c>
      <c r="J151" s="457">
        <v>0</v>
      </c>
      <c r="K151" s="458">
        <f t="shared" si="9"/>
        <v>0</v>
      </c>
      <c r="L151" s="459">
        <f>VLOOKUP($D151,'[1]Main File'!$A$7:$E$2451,5,0)</f>
        <v>0</v>
      </c>
      <c r="M151" s="427">
        <f t="shared" si="8"/>
        <v>-2.77</v>
      </c>
      <c r="N151" s="459">
        <f t="shared" si="10"/>
        <v>-0.63972286374133946</v>
      </c>
    </row>
    <row r="152" spans="1:14" ht="40.5">
      <c r="A152" s="957"/>
      <c r="B152" s="953"/>
      <c r="C152" s="955"/>
      <c r="D152" s="219">
        <v>144</v>
      </c>
      <c r="E152" s="210" t="s">
        <v>179</v>
      </c>
      <c r="F152" s="193">
        <f>'PIP Proposal _ FY 2026-27'!X152</f>
        <v>104.4</v>
      </c>
      <c r="G152" s="175">
        <f>'PIP Proposal _ FY 2026-27'!AP152</f>
        <v>0</v>
      </c>
      <c r="H152" s="180">
        <f>'PIP Proposal _ FY 2026-27'!AQ152</f>
        <v>0</v>
      </c>
      <c r="I152" s="456">
        <v>174</v>
      </c>
      <c r="J152" s="457">
        <v>9.0625900000000001</v>
      </c>
      <c r="K152" s="458">
        <f t="shared" si="9"/>
        <v>5.2083850574712647E-2</v>
      </c>
      <c r="L152" s="459">
        <f>VLOOKUP($D152,'[1]Main File'!$A$7:$E$2451,5,0)</f>
        <v>0.43018459770114942</v>
      </c>
      <c r="M152" s="427">
        <f t="shared" si="8"/>
        <v>-69.599999999999994</v>
      </c>
      <c r="N152" s="459">
        <f t="shared" si="10"/>
        <v>-0.39999999999999997</v>
      </c>
    </row>
    <row r="153" spans="1:14" ht="60.75">
      <c r="A153" s="957"/>
      <c r="B153" s="953"/>
      <c r="C153" s="955"/>
      <c r="D153" s="219">
        <v>145</v>
      </c>
      <c r="E153" s="210" t="s">
        <v>180</v>
      </c>
      <c r="F153" s="193">
        <f>'PIP Proposal _ FY 2026-27'!X153</f>
        <v>0</v>
      </c>
      <c r="G153" s="175">
        <f>'PIP Proposal _ FY 2026-27'!AP153</f>
        <v>0</v>
      </c>
      <c r="H153" s="180">
        <f>'PIP Proposal _ FY 2026-27'!AQ153</f>
        <v>0</v>
      </c>
      <c r="I153" s="456">
        <v>0</v>
      </c>
      <c r="J153" s="457">
        <v>0</v>
      </c>
      <c r="K153" s="458" t="e">
        <f t="shared" si="9"/>
        <v>#DIV/0!</v>
      </c>
      <c r="L153" s="459">
        <f>VLOOKUP($D153,'[1]Main File'!$A$7:$E$2451,5,0)</f>
        <v>0</v>
      </c>
      <c r="M153" s="427">
        <f t="shared" si="8"/>
        <v>0</v>
      </c>
      <c r="N153" s="459" t="e">
        <f t="shared" si="10"/>
        <v>#DIV/0!</v>
      </c>
    </row>
    <row r="154" spans="1:14" ht="60.75">
      <c r="A154" s="957"/>
      <c r="B154" s="177" t="s">
        <v>181</v>
      </c>
      <c r="C154" s="219" t="s">
        <v>182</v>
      </c>
      <c r="D154" s="219">
        <v>146</v>
      </c>
      <c r="E154" s="215" t="s">
        <v>326</v>
      </c>
      <c r="F154" s="193">
        <f>'PIP Proposal _ FY 2026-27'!X154</f>
        <v>180.32</v>
      </c>
      <c r="G154" s="175">
        <f>'PIP Proposal _ FY 2026-27'!AP154</f>
        <v>0</v>
      </c>
      <c r="H154" s="180">
        <f>'PIP Proposal _ FY 2026-27'!AQ154</f>
        <v>0</v>
      </c>
      <c r="I154" s="456">
        <v>100.8</v>
      </c>
      <c r="J154" s="457">
        <v>0</v>
      </c>
      <c r="K154" s="458">
        <f t="shared" si="9"/>
        <v>0</v>
      </c>
      <c r="L154" s="459">
        <f>VLOOKUP($D154,'[1]Main File'!$A$7:$E$2451,5,0)</f>
        <v>0</v>
      </c>
      <c r="M154" s="427">
        <f t="shared" si="8"/>
        <v>79.52</v>
      </c>
      <c r="N154" s="459">
        <f t="shared" si="10"/>
        <v>0.78888888888888886</v>
      </c>
    </row>
    <row r="155" spans="1:14" ht="40.5">
      <c r="A155" s="957"/>
      <c r="B155" s="177" t="s">
        <v>183</v>
      </c>
      <c r="C155" s="219" t="s">
        <v>184</v>
      </c>
      <c r="D155" s="219">
        <v>147</v>
      </c>
      <c r="E155" s="216" t="s">
        <v>88</v>
      </c>
      <c r="F155" s="193">
        <f>'PIP Proposal _ FY 2026-27'!X155</f>
        <v>7440.55</v>
      </c>
      <c r="G155" s="175">
        <f>'PIP Proposal _ FY 2026-27'!AP155</f>
        <v>0</v>
      </c>
      <c r="H155" s="180">
        <f>'PIP Proposal _ FY 2026-27'!AQ155</f>
        <v>0</v>
      </c>
      <c r="I155" s="456">
        <v>0</v>
      </c>
      <c r="J155" s="457">
        <v>0</v>
      </c>
      <c r="K155" s="458" t="e">
        <f t="shared" si="9"/>
        <v>#DIV/0!</v>
      </c>
      <c r="L155" s="459">
        <f>VLOOKUP($D155,'[1]Main File'!$A$7:$E$2451,5,0)</f>
        <v>0</v>
      </c>
      <c r="M155" s="427">
        <f t="shared" si="8"/>
        <v>7440.55</v>
      </c>
      <c r="N155" s="459" t="e">
        <f t="shared" si="10"/>
        <v>#DIV/0!</v>
      </c>
    </row>
    <row r="156" spans="1:14" ht="81">
      <c r="A156" s="957"/>
      <c r="B156" s="177" t="s">
        <v>185</v>
      </c>
      <c r="C156" s="219" t="s">
        <v>186</v>
      </c>
      <c r="D156" s="219">
        <v>148</v>
      </c>
      <c r="E156" s="216" t="s">
        <v>187</v>
      </c>
      <c r="F156" s="226"/>
      <c r="G156" s="176"/>
      <c r="H156" s="181"/>
      <c r="I156" s="456">
        <v>0</v>
      </c>
      <c r="J156" s="457">
        <v>0</v>
      </c>
      <c r="K156" s="458" t="e">
        <f t="shared" si="9"/>
        <v>#DIV/0!</v>
      </c>
      <c r="L156" s="459">
        <f>VLOOKUP($D156,'[1]Main File'!$A$7:$E$2451,5,0)</f>
        <v>0</v>
      </c>
      <c r="M156" s="427">
        <f t="shared" si="8"/>
        <v>0</v>
      </c>
      <c r="N156" s="459" t="e">
        <f t="shared" si="10"/>
        <v>#DIV/0!</v>
      </c>
    </row>
    <row r="157" spans="1:14" ht="40.5">
      <c r="A157" s="957"/>
      <c r="B157" s="177" t="s">
        <v>188</v>
      </c>
      <c r="C157" s="219" t="s">
        <v>189</v>
      </c>
      <c r="D157" s="219">
        <v>149</v>
      </c>
      <c r="E157" s="216" t="s">
        <v>190</v>
      </c>
      <c r="F157" s="193">
        <f>'PIP Proposal _ FY 2026-27'!X157</f>
        <v>264.64999999999998</v>
      </c>
      <c r="G157" s="175">
        <f>'PIP Proposal _ FY 2026-27'!AP157</f>
        <v>0</v>
      </c>
      <c r="H157" s="180">
        <f>'PIP Proposal _ FY 2026-27'!AQ157</f>
        <v>0</v>
      </c>
      <c r="I157" s="456">
        <v>234.65</v>
      </c>
      <c r="J157" s="457">
        <v>15.72472</v>
      </c>
      <c r="K157" s="458">
        <f t="shared" si="9"/>
        <v>6.7013509482207537E-2</v>
      </c>
      <c r="L157" s="459">
        <f>VLOOKUP($D157,'[1]Main File'!$A$7:$E$2451,5,0)</f>
        <v>0.56950939697421687</v>
      </c>
      <c r="M157" s="427">
        <f t="shared" si="8"/>
        <v>29.999999999999972</v>
      </c>
      <c r="N157" s="459">
        <f t="shared" si="10"/>
        <v>0.12784998934583411</v>
      </c>
    </row>
    <row r="158" spans="1:14" s="186" customFormat="1">
      <c r="A158" s="957"/>
      <c r="B158" s="959" t="s">
        <v>311</v>
      </c>
      <c r="C158" s="959"/>
      <c r="D158" s="959"/>
      <c r="E158" s="213"/>
      <c r="F158" s="227">
        <f>'PIP Proposal _ FY 2026-27'!X158</f>
        <v>20583.09</v>
      </c>
      <c r="G158" s="178">
        <f>'PIP Proposal _ FY 2026-27'!AP158</f>
        <v>0</v>
      </c>
      <c r="H158" s="182"/>
      <c r="I158" s="467">
        <f>SUM(I135:I157)</f>
        <v>11451.039999999997</v>
      </c>
      <c r="J158" s="467">
        <v>2027.0770690000002</v>
      </c>
      <c r="K158" s="461">
        <f t="shared" si="9"/>
        <v>0.17702121981933525</v>
      </c>
      <c r="L158" s="466">
        <f>SUM(L135:L157)</f>
        <v>17.375938323764746</v>
      </c>
      <c r="M158" s="463">
        <f t="shared" si="8"/>
        <v>9132.0500000000029</v>
      </c>
      <c r="N158" s="464">
        <f t="shared" si="10"/>
        <v>0.79748651650854463</v>
      </c>
    </row>
    <row r="159" spans="1:14" ht="126" customHeight="1">
      <c r="A159" s="964" t="s">
        <v>191</v>
      </c>
      <c r="B159" s="953" t="s">
        <v>192</v>
      </c>
      <c r="C159" s="955" t="s">
        <v>159</v>
      </c>
      <c r="D159" s="220">
        <v>150</v>
      </c>
      <c r="E159" s="214" t="s">
        <v>374</v>
      </c>
      <c r="F159" s="193">
        <f>'PIP Proposal _ FY 2026-27'!X159</f>
        <v>4984.2</v>
      </c>
      <c r="G159" s="175">
        <f>'PIP Proposal _ FY 2026-27'!AP159</f>
        <v>0</v>
      </c>
      <c r="H159" s="180">
        <f>'PIP Proposal _ FY 2026-27'!AQ159</f>
        <v>0</v>
      </c>
      <c r="I159" s="456">
        <v>6053.85</v>
      </c>
      <c r="J159" s="457">
        <v>219.35846000000001</v>
      </c>
      <c r="K159" s="458">
        <f t="shared" si="9"/>
        <v>3.6234538351627474E-2</v>
      </c>
      <c r="L159" s="459">
        <f>VLOOKUP($D159,'[1]Main File'!$A$7:$E$2451,5,0)</f>
        <v>0.10776945458829072</v>
      </c>
      <c r="M159" s="427">
        <f t="shared" si="8"/>
        <v>-1069.6500000000005</v>
      </c>
      <c r="N159" s="459">
        <f t="shared" si="10"/>
        <v>-0.17668921430164283</v>
      </c>
    </row>
    <row r="160" spans="1:14" ht="40.5">
      <c r="A160" s="965"/>
      <c r="B160" s="953"/>
      <c r="C160" s="955"/>
      <c r="D160" s="220">
        <v>151</v>
      </c>
      <c r="E160" s="214" t="s">
        <v>375</v>
      </c>
      <c r="F160" s="193">
        <f>'PIP Proposal _ FY 2026-27'!X160</f>
        <v>960</v>
      </c>
      <c r="G160" s="175">
        <f>'PIP Proposal _ FY 2026-27'!AP160</f>
        <v>0</v>
      </c>
      <c r="H160" s="180">
        <f>'PIP Proposal _ FY 2026-27'!AQ160</f>
        <v>0</v>
      </c>
      <c r="I160" s="456">
        <v>1616.3</v>
      </c>
      <c r="J160" s="457">
        <v>223.67857000000001</v>
      </c>
      <c r="K160" s="458">
        <f t="shared" si="9"/>
        <v>0.13838926560663245</v>
      </c>
      <c r="L160" s="459">
        <f>VLOOKUP($D160,'[1]Main File'!$A$7:$E$2451,5,0)</f>
        <v>2.388727440247695</v>
      </c>
      <c r="M160" s="427">
        <f t="shared" si="8"/>
        <v>-656.3</v>
      </c>
      <c r="N160" s="459">
        <f t="shared" si="10"/>
        <v>-0.40605085689537834</v>
      </c>
    </row>
    <row r="161" spans="1:14" ht="60.75">
      <c r="A161" s="965"/>
      <c r="B161" s="953"/>
      <c r="C161" s="955"/>
      <c r="D161" s="220">
        <v>152</v>
      </c>
      <c r="E161" s="214" t="s">
        <v>376</v>
      </c>
      <c r="F161" s="193">
        <f>'PIP Proposal _ FY 2026-27'!X161</f>
        <v>0</v>
      </c>
      <c r="G161" s="175">
        <f>'PIP Proposal _ FY 2026-27'!AP161</f>
        <v>0</v>
      </c>
      <c r="H161" s="180">
        <f>'PIP Proposal _ FY 2026-27'!AQ161</f>
        <v>0</v>
      </c>
      <c r="I161" s="456">
        <v>0</v>
      </c>
      <c r="J161" s="457">
        <v>0</v>
      </c>
      <c r="K161" s="458" t="e">
        <f t="shared" si="9"/>
        <v>#DIV/0!</v>
      </c>
      <c r="L161" s="459">
        <f>VLOOKUP($D161,'[1]Main File'!$A$7:$E$2451,5,0)</f>
        <v>0</v>
      </c>
      <c r="M161" s="427">
        <f t="shared" si="8"/>
        <v>0</v>
      </c>
      <c r="N161" s="459" t="e">
        <f t="shared" si="10"/>
        <v>#DIV/0!</v>
      </c>
    </row>
    <row r="162" spans="1:14">
      <c r="A162" s="965"/>
      <c r="B162" s="953"/>
      <c r="C162" s="955"/>
      <c r="D162" s="220">
        <v>153</v>
      </c>
      <c r="E162" s="210" t="s">
        <v>193</v>
      </c>
      <c r="F162" s="193">
        <f>'PIP Proposal _ FY 2026-27'!X162</f>
        <v>0</v>
      </c>
      <c r="G162" s="175">
        <f>'PIP Proposal _ FY 2026-27'!AP162</f>
        <v>0</v>
      </c>
      <c r="H162" s="180">
        <f>'PIP Proposal _ FY 2026-27'!AQ162</f>
        <v>0</v>
      </c>
      <c r="I162" s="456">
        <v>66.09</v>
      </c>
      <c r="J162" s="457">
        <v>0</v>
      </c>
      <c r="K162" s="458">
        <f t="shared" si="9"/>
        <v>0</v>
      </c>
      <c r="L162" s="459">
        <f>VLOOKUP($D162,'[1]Main File'!$A$7:$E$2451,5,0)</f>
        <v>0</v>
      </c>
      <c r="M162" s="427">
        <f t="shared" si="8"/>
        <v>-66.09</v>
      </c>
      <c r="N162" s="459">
        <f t="shared" si="10"/>
        <v>-1</v>
      </c>
    </row>
    <row r="163" spans="1:14" ht="40.5">
      <c r="A163" s="965"/>
      <c r="B163" s="953" t="s">
        <v>194</v>
      </c>
      <c r="C163" s="955" t="s">
        <v>195</v>
      </c>
      <c r="D163" s="220">
        <v>154</v>
      </c>
      <c r="E163" s="210" t="s">
        <v>196</v>
      </c>
      <c r="F163" s="193">
        <f>'PIP Proposal _ FY 2026-27'!X163</f>
        <v>67</v>
      </c>
      <c r="G163" s="175">
        <f>'PIP Proposal _ FY 2026-27'!AP163</f>
        <v>0</v>
      </c>
      <c r="H163" s="180">
        <f>'PIP Proposal _ FY 2026-27'!AQ163</f>
        <v>0</v>
      </c>
      <c r="I163" s="456">
        <v>161.68</v>
      </c>
      <c r="J163" s="457">
        <v>9.4513800000000003</v>
      </c>
      <c r="K163" s="458">
        <f t="shared" si="9"/>
        <v>5.8457323107372589E-2</v>
      </c>
      <c r="L163" s="459">
        <f>VLOOKUP($D163,'[1]Main File'!$A$7:$E$2451,5,0)</f>
        <v>7.8763325865494352E-2</v>
      </c>
      <c r="M163" s="427">
        <f t="shared" si="8"/>
        <v>-94.68</v>
      </c>
      <c r="N163" s="459">
        <f t="shared" si="10"/>
        <v>-0.58560118753092527</v>
      </c>
    </row>
    <row r="164" spans="1:14" ht="40.5">
      <c r="A164" s="965"/>
      <c r="B164" s="953"/>
      <c r="C164" s="955"/>
      <c r="D164" s="220">
        <v>155</v>
      </c>
      <c r="E164" s="210" t="s">
        <v>197</v>
      </c>
      <c r="F164" s="193">
        <f>'PIP Proposal _ FY 2026-27'!X164</f>
        <v>0</v>
      </c>
      <c r="G164" s="175">
        <f>'PIP Proposal _ FY 2026-27'!AP164</f>
        <v>0</v>
      </c>
      <c r="H164" s="180">
        <f>'PIP Proposal _ FY 2026-27'!AQ164</f>
        <v>0</v>
      </c>
      <c r="I164" s="456">
        <v>150</v>
      </c>
      <c r="J164" s="457">
        <v>2.4143599999999998</v>
      </c>
      <c r="K164" s="458">
        <f t="shared" si="9"/>
        <v>1.6095733333333331E-2</v>
      </c>
      <c r="L164" s="459">
        <f>VLOOKUP($D164,'[1]Main File'!$A$7:$E$2451,5,0)</f>
        <v>0.40270966666666669</v>
      </c>
      <c r="M164" s="427">
        <f t="shared" si="8"/>
        <v>-150</v>
      </c>
      <c r="N164" s="459">
        <f t="shared" si="10"/>
        <v>-1</v>
      </c>
    </row>
    <row r="165" spans="1:14" ht="81">
      <c r="A165" s="965"/>
      <c r="B165" s="953"/>
      <c r="C165" s="955"/>
      <c r="D165" s="220">
        <v>156</v>
      </c>
      <c r="E165" s="210" t="s">
        <v>198</v>
      </c>
      <c r="F165" s="193">
        <f>'PIP Proposal _ FY 2026-27'!X165</f>
        <v>2304.5</v>
      </c>
      <c r="G165" s="175">
        <f>'PIP Proposal _ FY 2026-27'!AP165</f>
        <v>0</v>
      </c>
      <c r="H165" s="180">
        <f>'PIP Proposal _ FY 2026-27'!AQ165</f>
        <v>0</v>
      </c>
      <c r="I165" s="456">
        <v>438.5</v>
      </c>
      <c r="J165" s="457">
        <v>101.84069</v>
      </c>
      <c r="K165" s="458">
        <f t="shared" si="9"/>
        <v>0.23224786773090078</v>
      </c>
      <c r="L165" s="459">
        <f>VLOOKUP($D165,'[1]Main File'!$A$7:$E$2451,5,0)</f>
        <v>0.15599913580246913</v>
      </c>
      <c r="M165" s="427">
        <f t="shared" ref="M165:M196" si="11">F165-I165</f>
        <v>1866</v>
      </c>
      <c r="N165" s="459">
        <f t="shared" si="10"/>
        <v>4.2554161915621433</v>
      </c>
    </row>
    <row r="166" spans="1:14" ht="40.5">
      <c r="A166" s="965"/>
      <c r="B166" s="953"/>
      <c r="C166" s="955"/>
      <c r="D166" s="220">
        <v>157</v>
      </c>
      <c r="E166" s="210" t="s">
        <v>355</v>
      </c>
      <c r="F166" s="193">
        <f>'PIP Proposal _ FY 2026-27'!X166</f>
        <v>4</v>
      </c>
      <c r="G166" s="175">
        <f>'PIP Proposal _ FY 2026-27'!AP166</f>
        <v>0</v>
      </c>
      <c r="H166" s="180">
        <f>'PIP Proposal _ FY 2026-27'!AQ166</f>
        <v>0</v>
      </c>
      <c r="I166" s="456">
        <v>0</v>
      </c>
      <c r="J166" s="457">
        <v>0</v>
      </c>
      <c r="K166" s="458" t="e">
        <f t="shared" si="9"/>
        <v>#DIV/0!</v>
      </c>
      <c r="L166" s="459">
        <f>VLOOKUP($D166,'[1]Main File'!$A$7:$E$2451,5,0)</f>
        <v>0</v>
      </c>
      <c r="M166" s="427">
        <f t="shared" si="11"/>
        <v>4</v>
      </c>
      <c r="N166" s="459" t="e">
        <f t="shared" si="10"/>
        <v>#DIV/0!</v>
      </c>
    </row>
    <row r="167" spans="1:14" ht="81">
      <c r="A167" s="965"/>
      <c r="B167" s="953"/>
      <c r="C167" s="955"/>
      <c r="D167" s="220">
        <v>158</v>
      </c>
      <c r="E167" s="210" t="s">
        <v>356</v>
      </c>
      <c r="F167" s="193">
        <f>'PIP Proposal _ FY 2026-27'!X167</f>
        <v>1000</v>
      </c>
      <c r="G167" s="175">
        <f>'PIP Proposal _ FY 2026-27'!AP167</f>
        <v>0</v>
      </c>
      <c r="H167" s="180">
        <f>'PIP Proposal _ FY 2026-27'!AQ167</f>
        <v>0</v>
      </c>
      <c r="I167" s="456">
        <v>1000.7</v>
      </c>
      <c r="J167" s="457">
        <v>1000</v>
      </c>
      <c r="K167" s="458">
        <f t="shared" si="9"/>
        <v>0.99930048965723983</v>
      </c>
      <c r="L167" s="459">
        <f>VLOOKUP($D167,'[1]Main File'!$A$7:$E$2451,5,0)</f>
        <v>0</v>
      </c>
      <c r="M167" s="427">
        <f t="shared" si="11"/>
        <v>-0.70000000000004547</v>
      </c>
      <c r="N167" s="459">
        <f t="shared" si="10"/>
        <v>-6.9951034276011334E-4</v>
      </c>
    </row>
    <row r="168" spans="1:14" ht="81">
      <c r="A168" s="965"/>
      <c r="B168" s="953" t="s">
        <v>199</v>
      </c>
      <c r="C168" s="955" t="s">
        <v>161</v>
      </c>
      <c r="D168" s="220">
        <v>159</v>
      </c>
      <c r="E168" s="210" t="s">
        <v>357</v>
      </c>
      <c r="F168" s="193">
        <f>'PIP Proposal _ FY 2026-27'!X168</f>
        <v>11602.21</v>
      </c>
      <c r="G168" s="175">
        <f>'PIP Proposal _ FY 2026-27'!AP168</f>
        <v>0</v>
      </c>
      <c r="H168" s="180">
        <f>'PIP Proposal _ FY 2026-27'!AQ168</f>
        <v>0</v>
      </c>
      <c r="I168" s="456">
        <v>36134.21</v>
      </c>
      <c r="J168" s="457">
        <v>18258.059010000001</v>
      </c>
      <c r="K168" s="458">
        <f t="shared" si="9"/>
        <v>0.50528457685943606</v>
      </c>
      <c r="L168" s="459">
        <f>VLOOKUP($D168,'[1]Main File'!$A$7:$E$2451,5,0)</f>
        <v>0.66104445671263368</v>
      </c>
      <c r="M168" s="427">
        <f t="shared" si="11"/>
        <v>-24532</v>
      </c>
      <c r="N168" s="459">
        <f t="shared" si="10"/>
        <v>-0.67891341750656786</v>
      </c>
    </row>
    <row r="169" spans="1:14">
      <c r="A169" s="965"/>
      <c r="B169" s="953"/>
      <c r="C169" s="955"/>
      <c r="D169" s="220">
        <v>160</v>
      </c>
      <c r="E169" s="210" t="s">
        <v>200</v>
      </c>
      <c r="F169" s="193">
        <f>'PIP Proposal _ FY 2026-27'!X169</f>
        <v>97.85</v>
      </c>
      <c r="G169" s="175">
        <f>'PIP Proposal _ FY 2026-27'!AP169</f>
        <v>0</v>
      </c>
      <c r="H169" s="180">
        <f>'PIP Proposal _ FY 2026-27'!AQ169</f>
        <v>0</v>
      </c>
      <c r="I169" s="456">
        <v>7.6</v>
      </c>
      <c r="J169" s="457">
        <v>0</v>
      </c>
      <c r="K169" s="458">
        <f t="shared" si="9"/>
        <v>0</v>
      </c>
      <c r="L169" s="459">
        <f>VLOOKUP($D169,'[1]Main File'!$A$7:$E$2451,5,0)</f>
        <v>3.0086228442889277E-2</v>
      </c>
      <c r="M169" s="427">
        <f t="shared" si="11"/>
        <v>90.25</v>
      </c>
      <c r="N169" s="459">
        <f t="shared" si="10"/>
        <v>11.875</v>
      </c>
    </row>
    <row r="170" spans="1:14">
      <c r="A170" s="965"/>
      <c r="B170" s="953"/>
      <c r="C170" s="955"/>
      <c r="D170" s="220">
        <v>161</v>
      </c>
      <c r="E170" s="210" t="s">
        <v>164</v>
      </c>
      <c r="F170" s="193">
        <f>'PIP Proposal _ FY 2026-27'!X170</f>
        <v>3249.3</v>
      </c>
      <c r="G170" s="175">
        <f>'PIP Proposal _ FY 2026-27'!AP170</f>
        <v>0</v>
      </c>
      <c r="H170" s="180">
        <f>'PIP Proposal _ FY 2026-27'!AQ170</f>
        <v>0</v>
      </c>
      <c r="I170" s="456">
        <v>2616.3000000000002</v>
      </c>
      <c r="J170" s="457">
        <v>76.965720000000005</v>
      </c>
      <c r="K170" s="458">
        <f t="shared" si="9"/>
        <v>2.9417773191147804E-2</v>
      </c>
      <c r="L170" s="459">
        <f>VLOOKUP($D170,'[1]Main File'!$A$7:$E$2451,5,0)</f>
        <v>0.620439148683255</v>
      </c>
      <c r="M170" s="427">
        <f t="shared" si="11"/>
        <v>633</v>
      </c>
      <c r="N170" s="459">
        <f t="shared" si="10"/>
        <v>0.24194473110881778</v>
      </c>
    </row>
    <row r="171" spans="1:14">
      <c r="A171" s="965"/>
      <c r="B171" s="953"/>
      <c r="C171" s="955"/>
      <c r="D171" s="220">
        <v>162</v>
      </c>
      <c r="E171" s="210" t="s">
        <v>165</v>
      </c>
      <c r="F171" s="193">
        <f>'PIP Proposal _ FY 2026-27'!X171</f>
        <v>0</v>
      </c>
      <c r="G171" s="175">
        <f>'PIP Proposal _ FY 2026-27'!AP171</f>
        <v>0</v>
      </c>
      <c r="H171" s="180">
        <f>'PIP Proposal _ FY 2026-27'!AQ171</f>
        <v>0</v>
      </c>
      <c r="I171" s="456">
        <v>0</v>
      </c>
      <c r="J171" s="457">
        <v>0</v>
      </c>
      <c r="K171" s="458" t="e">
        <f t="shared" si="9"/>
        <v>#DIV/0!</v>
      </c>
      <c r="L171" s="459">
        <f>VLOOKUP($D171,'[1]Main File'!$A$7:$E$2451,5,0)</f>
        <v>0</v>
      </c>
      <c r="M171" s="427">
        <f t="shared" si="11"/>
        <v>0</v>
      </c>
      <c r="N171" s="459" t="e">
        <f t="shared" si="10"/>
        <v>#DIV/0!</v>
      </c>
    </row>
    <row r="172" spans="1:14" ht="60.75">
      <c r="A172" s="965"/>
      <c r="B172" s="953"/>
      <c r="C172" s="955"/>
      <c r="D172" s="220">
        <v>163</v>
      </c>
      <c r="E172" s="210" t="s">
        <v>201</v>
      </c>
      <c r="F172" s="193">
        <f>'PIP Proposal _ FY 2026-27'!X172</f>
        <v>0</v>
      </c>
      <c r="G172" s="175">
        <f>'PIP Proposal _ FY 2026-27'!AP172</f>
        <v>0</v>
      </c>
      <c r="H172" s="180">
        <f>'PIP Proposal _ FY 2026-27'!AQ172</f>
        <v>0</v>
      </c>
      <c r="I172" s="456">
        <v>97.65</v>
      </c>
      <c r="J172" s="457">
        <v>95.908720000000002</v>
      </c>
      <c r="K172" s="458">
        <f t="shared" si="9"/>
        <v>0.9821681515616999</v>
      </c>
      <c r="L172" s="459">
        <f>VLOOKUP($D172,'[1]Main File'!$A$7:$E$2451,5,0)</f>
        <v>11.420759784946236</v>
      </c>
      <c r="M172" s="427">
        <f t="shared" si="11"/>
        <v>-97.65</v>
      </c>
      <c r="N172" s="459">
        <f t="shared" si="10"/>
        <v>-1</v>
      </c>
    </row>
    <row r="173" spans="1:14">
      <c r="A173" s="965"/>
      <c r="B173" s="953" t="s">
        <v>202</v>
      </c>
      <c r="C173" s="955" t="s">
        <v>203</v>
      </c>
      <c r="D173" s="220">
        <v>164</v>
      </c>
      <c r="E173" s="210" t="s">
        <v>204</v>
      </c>
      <c r="F173" s="193">
        <f>'PIP Proposal _ FY 2026-27'!X173</f>
        <v>2280</v>
      </c>
      <c r="G173" s="175">
        <f>'PIP Proposal _ FY 2026-27'!AP173</f>
        <v>0</v>
      </c>
      <c r="H173" s="180">
        <f>'PIP Proposal _ FY 2026-27'!AQ173</f>
        <v>0</v>
      </c>
      <c r="I173" s="456">
        <v>4172.75</v>
      </c>
      <c r="J173" s="457">
        <v>8672.75</v>
      </c>
      <c r="K173" s="458">
        <f t="shared" si="9"/>
        <v>2.0784254987717934</v>
      </c>
      <c r="L173" s="459">
        <f>VLOOKUP($D173,'[1]Main File'!$A$7:$E$2451,5,0)</f>
        <v>4.4188789770367292</v>
      </c>
      <c r="M173" s="427">
        <f t="shared" si="11"/>
        <v>-1892.75</v>
      </c>
      <c r="N173" s="459">
        <f t="shared" si="10"/>
        <v>-0.45359774728895813</v>
      </c>
    </row>
    <row r="174" spans="1:14" ht="40.5">
      <c r="A174" s="965"/>
      <c r="B174" s="953"/>
      <c r="C174" s="956"/>
      <c r="D174" s="220">
        <v>165</v>
      </c>
      <c r="E174" s="210" t="s">
        <v>205</v>
      </c>
      <c r="F174" s="193">
        <f>'PIP Proposal _ FY 2026-27'!X174</f>
        <v>3900</v>
      </c>
      <c r="G174" s="175">
        <f>'PIP Proposal _ FY 2026-27'!AP174</f>
        <v>0</v>
      </c>
      <c r="H174" s="180">
        <f>'PIP Proposal _ FY 2026-27'!AQ174</f>
        <v>0</v>
      </c>
      <c r="I174" s="456">
        <v>252.75</v>
      </c>
      <c r="J174" s="457">
        <v>1171.2704200000001</v>
      </c>
      <c r="K174" s="458">
        <f t="shared" si="9"/>
        <v>4.6341065084075179</v>
      </c>
      <c r="L174" s="459">
        <f>VLOOKUP($D174,'[1]Main File'!$A$7:$E$2451,5,0)</f>
        <v>1.8971315529179031</v>
      </c>
      <c r="M174" s="427">
        <f t="shared" si="11"/>
        <v>3647.25</v>
      </c>
      <c r="N174" s="459">
        <f t="shared" si="10"/>
        <v>14.43026706231454</v>
      </c>
    </row>
    <row r="175" spans="1:14" ht="40.5">
      <c r="A175" s="965"/>
      <c r="B175" s="953"/>
      <c r="C175" s="956"/>
      <c r="D175" s="220">
        <v>166</v>
      </c>
      <c r="E175" s="210" t="s">
        <v>206</v>
      </c>
      <c r="F175" s="193">
        <f>'PIP Proposal _ FY 2026-27'!X175</f>
        <v>11431</v>
      </c>
      <c r="G175" s="175">
        <f>'PIP Proposal _ FY 2026-27'!AP175</f>
        <v>0</v>
      </c>
      <c r="H175" s="180">
        <f>'PIP Proposal _ FY 2026-27'!AQ175</f>
        <v>0</v>
      </c>
      <c r="I175" s="456">
        <v>479.5</v>
      </c>
      <c r="J175" s="457">
        <v>3608</v>
      </c>
      <c r="K175" s="458">
        <f t="shared" si="9"/>
        <v>7.5245046923879038</v>
      </c>
      <c r="L175" s="459">
        <f>VLOOKUP($D175,'[1]Main File'!$A$7:$E$2451,5,0)</f>
        <v>25.612603227985524</v>
      </c>
      <c r="M175" s="427">
        <f t="shared" si="11"/>
        <v>10951.5</v>
      </c>
      <c r="N175" s="459">
        <f t="shared" si="10"/>
        <v>22.839416058394161</v>
      </c>
    </row>
    <row r="176" spans="1:14" ht="40.5">
      <c r="A176" s="965"/>
      <c r="B176" s="953"/>
      <c r="C176" s="956"/>
      <c r="D176" s="220">
        <v>167</v>
      </c>
      <c r="E176" s="210" t="s">
        <v>207</v>
      </c>
      <c r="F176" s="193">
        <f>'PIP Proposal _ FY 2026-27'!X176</f>
        <v>0</v>
      </c>
      <c r="G176" s="175">
        <f>'PIP Proposal _ FY 2026-27'!AP176</f>
        <v>0</v>
      </c>
      <c r="H176" s="180">
        <f>'PIP Proposal _ FY 2026-27'!AQ176</f>
        <v>0</v>
      </c>
      <c r="I176" s="456">
        <v>0</v>
      </c>
      <c r="J176" s="457">
        <v>170.31502</v>
      </c>
      <c r="K176" s="458" t="e">
        <f t="shared" si="9"/>
        <v>#DIV/0!</v>
      </c>
      <c r="L176" s="459">
        <f>VLOOKUP($D176,'[1]Main File'!$A$7:$E$2451,5,0)</f>
        <v>0</v>
      </c>
      <c r="M176" s="427">
        <f t="shared" si="11"/>
        <v>0</v>
      </c>
      <c r="N176" s="459" t="e">
        <f t="shared" si="10"/>
        <v>#DIV/0!</v>
      </c>
    </row>
    <row r="177" spans="1:14">
      <c r="A177" s="965"/>
      <c r="B177" s="953"/>
      <c r="C177" s="956"/>
      <c r="D177" s="220">
        <v>168</v>
      </c>
      <c r="E177" s="210" t="s">
        <v>208</v>
      </c>
      <c r="F177" s="193">
        <f>'PIP Proposal _ FY 2026-27'!X177</f>
        <v>640.79999999999995</v>
      </c>
      <c r="G177" s="175">
        <f>'PIP Proposal _ FY 2026-27'!AP177</f>
        <v>0</v>
      </c>
      <c r="H177" s="180">
        <f>'PIP Proposal _ FY 2026-27'!AQ177</f>
        <v>0</v>
      </c>
      <c r="I177" s="456">
        <v>1083</v>
      </c>
      <c r="J177" s="457">
        <v>7.82843</v>
      </c>
      <c r="K177" s="458">
        <f t="shared" si="9"/>
        <v>7.2284672206832873E-3</v>
      </c>
      <c r="L177" s="459">
        <f>VLOOKUP($D177,'[1]Main File'!$A$7:$E$2451,5,0)</f>
        <v>7.5896341814690349E-2</v>
      </c>
      <c r="M177" s="427">
        <f t="shared" si="11"/>
        <v>-442.20000000000005</v>
      </c>
      <c r="N177" s="459">
        <f t="shared" si="10"/>
        <v>-0.40831024930747928</v>
      </c>
    </row>
    <row r="178" spans="1:14" ht="81">
      <c r="A178" s="965"/>
      <c r="B178" s="953"/>
      <c r="C178" s="956"/>
      <c r="D178" s="220">
        <v>169</v>
      </c>
      <c r="E178" s="210" t="s">
        <v>358</v>
      </c>
      <c r="F178" s="193">
        <f>'PIP Proposal _ FY 2026-27'!X178</f>
        <v>0</v>
      </c>
      <c r="G178" s="175">
        <f>'PIP Proposal _ FY 2026-27'!AP178</f>
        <v>0</v>
      </c>
      <c r="H178" s="180">
        <f>'PIP Proposal _ FY 2026-27'!AQ178</f>
        <v>0</v>
      </c>
      <c r="I178" s="456">
        <v>0</v>
      </c>
      <c r="J178" s="457">
        <v>7.7812400000000004</v>
      </c>
      <c r="K178" s="458" t="e">
        <f t="shared" si="9"/>
        <v>#DIV/0!</v>
      </c>
      <c r="L178" s="459">
        <f>VLOOKUP($D178,'[1]Main File'!$A$7:$E$2451,5,0)</f>
        <v>0.15662532941176471</v>
      </c>
      <c r="M178" s="427">
        <f t="shared" si="11"/>
        <v>0</v>
      </c>
      <c r="N178" s="459" t="e">
        <f t="shared" si="10"/>
        <v>#DIV/0!</v>
      </c>
    </row>
    <row r="179" spans="1:14" ht="121.5">
      <c r="A179" s="965"/>
      <c r="B179" s="953"/>
      <c r="C179" s="956"/>
      <c r="D179" s="220">
        <v>170</v>
      </c>
      <c r="E179" s="209" t="s">
        <v>366</v>
      </c>
      <c r="F179" s="193">
        <f>'PIP Proposal _ FY 2026-27'!X179</f>
        <v>0</v>
      </c>
      <c r="G179" s="175">
        <f>'PIP Proposal _ FY 2026-27'!AP179</f>
        <v>0</v>
      </c>
      <c r="H179" s="180">
        <f>'PIP Proposal _ FY 2026-27'!AQ179</f>
        <v>0</v>
      </c>
      <c r="I179" s="456">
        <v>1200</v>
      </c>
      <c r="J179" s="457">
        <v>0</v>
      </c>
      <c r="K179" s="458">
        <f t="shared" si="9"/>
        <v>0</v>
      </c>
      <c r="L179" s="459">
        <f>VLOOKUP($D179,'[1]Main File'!$A$7:$E$2451,5,0)</f>
        <v>0.15</v>
      </c>
      <c r="M179" s="427">
        <f t="shared" si="11"/>
        <v>-1200</v>
      </c>
      <c r="N179" s="459">
        <f t="shared" si="10"/>
        <v>-1</v>
      </c>
    </row>
    <row r="180" spans="1:14" ht="114.75" customHeight="1">
      <c r="A180" s="965"/>
      <c r="B180" s="953" t="s">
        <v>209</v>
      </c>
      <c r="C180" s="955" t="s">
        <v>210</v>
      </c>
      <c r="D180" s="220">
        <v>171</v>
      </c>
      <c r="E180" s="210" t="s">
        <v>211</v>
      </c>
      <c r="F180" s="193">
        <f>'PIP Proposal _ FY 2026-27'!X180</f>
        <v>9745.92</v>
      </c>
      <c r="G180" s="175">
        <f>'PIP Proposal _ FY 2026-27'!AP180</f>
        <v>0</v>
      </c>
      <c r="H180" s="180">
        <f>'PIP Proposal _ FY 2026-27'!AQ180</f>
        <v>0</v>
      </c>
      <c r="I180" s="456">
        <v>8311.83</v>
      </c>
      <c r="J180" s="457">
        <v>6668.2580399999997</v>
      </c>
      <c r="K180" s="458">
        <f t="shared" si="9"/>
        <v>0.80226111939248035</v>
      </c>
      <c r="L180" s="459">
        <f>VLOOKUP($D180,'[1]Main File'!$A$7:$E$2451,5,0)</f>
        <v>1.1715320994293676</v>
      </c>
      <c r="M180" s="427">
        <f t="shared" si="11"/>
        <v>1434.0900000000001</v>
      </c>
      <c r="N180" s="459">
        <f t="shared" si="10"/>
        <v>0.17253601192517173</v>
      </c>
    </row>
    <row r="181" spans="1:14" ht="40.5">
      <c r="A181" s="965"/>
      <c r="B181" s="954"/>
      <c r="C181" s="956"/>
      <c r="D181" s="220">
        <v>172</v>
      </c>
      <c r="E181" s="210" t="s">
        <v>212</v>
      </c>
      <c r="F181" s="193">
        <f>'PIP Proposal _ FY 2026-27'!X181</f>
        <v>12269.64</v>
      </c>
      <c r="G181" s="175">
        <f>'PIP Proposal _ FY 2026-27'!AP181</f>
        <v>0</v>
      </c>
      <c r="H181" s="180">
        <f>'PIP Proposal _ FY 2026-27'!AQ181</f>
        <v>0</v>
      </c>
      <c r="I181" s="456">
        <v>11765</v>
      </c>
      <c r="J181" s="457">
        <v>8968.0964999999997</v>
      </c>
      <c r="K181" s="458">
        <f t="shared" si="9"/>
        <v>0.76226914577135574</v>
      </c>
      <c r="L181" s="459">
        <f>VLOOKUP($D181,'[1]Main File'!$A$7:$E$2451,5,0)</f>
        <v>0.43909242753931149</v>
      </c>
      <c r="M181" s="427">
        <f t="shared" si="11"/>
        <v>504.63999999999942</v>
      </c>
      <c r="N181" s="459">
        <f t="shared" si="10"/>
        <v>4.2893327666808277E-2</v>
      </c>
    </row>
    <row r="182" spans="1:14" ht="26.25" customHeight="1">
      <c r="A182" s="965"/>
      <c r="B182" s="954"/>
      <c r="C182" s="956"/>
      <c r="D182" s="220">
        <v>173</v>
      </c>
      <c r="E182" s="210" t="s">
        <v>213</v>
      </c>
      <c r="F182" s="193">
        <f>'PIP Proposal _ FY 2026-27'!X182</f>
        <v>0</v>
      </c>
      <c r="G182" s="175">
        <f>'PIP Proposal _ FY 2026-27'!AP182</f>
        <v>0</v>
      </c>
      <c r="H182" s="180">
        <f>'PIP Proposal _ FY 2026-27'!AQ182</f>
        <v>0</v>
      </c>
      <c r="I182" s="456">
        <v>0</v>
      </c>
      <c r="J182" s="457">
        <v>0</v>
      </c>
      <c r="K182" s="458" t="e">
        <f t="shared" si="9"/>
        <v>#DIV/0!</v>
      </c>
      <c r="L182" s="459">
        <f>VLOOKUP($D182,'[1]Main File'!$A$7:$E$2451,5,0)</f>
        <v>0</v>
      </c>
      <c r="M182" s="427">
        <f t="shared" si="11"/>
        <v>0</v>
      </c>
      <c r="N182" s="459" t="e">
        <f t="shared" si="10"/>
        <v>#DIV/0!</v>
      </c>
    </row>
    <row r="183" spans="1:14" ht="21" customHeight="1">
      <c r="A183" s="965"/>
      <c r="B183" s="954"/>
      <c r="C183" s="956"/>
      <c r="D183" s="220">
        <v>174</v>
      </c>
      <c r="E183" s="210" t="s">
        <v>214</v>
      </c>
      <c r="F183" s="193">
        <f>'PIP Proposal _ FY 2026-27'!X183</f>
        <v>0</v>
      </c>
      <c r="G183" s="175">
        <f>'PIP Proposal _ FY 2026-27'!AP183</f>
        <v>0</v>
      </c>
      <c r="H183" s="180">
        <f>'PIP Proposal _ FY 2026-27'!AQ183</f>
        <v>0</v>
      </c>
      <c r="I183" s="456">
        <v>0</v>
      </c>
      <c r="J183" s="457">
        <v>0</v>
      </c>
      <c r="K183" s="458" t="e">
        <f t="shared" si="9"/>
        <v>#DIV/0!</v>
      </c>
      <c r="L183" s="459">
        <f>VLOOKUP($D183,'[1]Main File'!$A$7:$E$2451,5,0)</f>
        <v>0</v>
      </c>
      <c r="M183" s="427">
        <f t="shared" si="11"/>
        <v>0</v>
      </c>
      <c r="N183" s="459" t="e">
        <f t="shared" si="10"/>
        <v>#DIV/0!</v>
      </c>
    </row>
    <row r="184" spans="1:14" ht="60.75">
      <c r="A184" s="965"/>
      <c r="B184" s="953" t="s">
        <v>215</v>
      </c>
      <c r="C184" s="955" t="s">
        <v>172</v>
      </c>
      <c r="D184" s="220">
        <v>175</v>
      </c>
      <c r="E184" s="210" t="s">
        <v>173</v>
      </c>
      <c r="F184" s="193">
        <f>'PIP Proposal _ FY 2026-27'!X184</f>
        <v>2803.74</v>
      </c>
      <c r="G184" s="175">
        <f>'PIP Proposal _ FY 2026-27'!AP184</f>
        <v>0</v>
      </c>
      <c r="H184" s="180">
        <f>'PIP Proposal _ FY 2026-27'!AQ184</f>
        <v>0</v>
      </c>
      <c r="I184" s="456">
        <v>1067.77</v>
      </c>
      <c r="J184" s="457">
        <v>146.26571999999999</v>
      </c>
      <c r="K184" s="458">
        <f t="shared" si="9"/>
        <v>0.13698242130795957</v>
      </c>
      <c r="L184" s="459">
        <f>VLOOKUP($D184,'[1]Main File'!$A$7:$E$2451,5,0)</f>
        <v>0.54850323576702475</v>
      </c>
      <c r="M184" s="427">
        <f t="shared" si="11"/>
        <v>1735.9699999999998</v>
      </c>
      <c r="N184" s="459">
        <f t="shared" si="10"/>
        <v>1.6257901982636709</v>
      </c>
    </row>
    <row r="185" spans="1:14">
      <c r="A185" s="965"/>
      <c r="B185" s="954"/>
      <c r="C185" s="956"/>
      <c r="D185" s="220">
        <v>176</v>
      </c>
      <c r="E185" s="210" t="s">
        <v>174</v>
      </c>
      <c r="F185" s="193">
        <f>'PIP Proposal _ FY 2026-27'!X185</f>
        <v>1441.835</v>
      </c>
      <c r="G185" s="175">
        <f>'PIP Proposal _ FY 2026-27'!AP185</f>
        <v>0</v>
      </c>
      <c r="H185" s="180">
        <f>'PIP Proposal _ FY 2026-27'!AQ185</f>
        <v>0</v>
      </c>
      <c r="I185" s="456">
        <v>1971.2560000000001</v>
      </c>
      <c r="J185" s="457">
        <v>132.41488000000001</v>
      </c>
      <c r="K185" s="458">
        <f t="shared" si="9"/>
        <v>6.7172848173956093E-2</v>
      </c>
      <c r="L185" s="459">
        <f>VLOOKUP($D185,'[1]Main File'!$A$7:$E$2451,5,0)</f>
        <v>0.47437021493389558</v>
      </c>
      <c r="M185" s="427">
        <f t="shared" si="11"/>
        <v>-529.42100000000005</v>
      </c>
      <c r="N185" s="459">
        <f t="shared" si="10"/>
        <v>-0.26857039369823099</v>
      </c>
    </row>
    <row r="186" spans="1:14" ht="40.5">
      <c r="A186" s="965"/>
      <c r="B186" s="954"/>
      <c r="C186" s="956"/>
      <c r="D186" s="220">
        <v>177</v>
      </c>
      <c r="E186" s="210" t="s">
        <v>175</v>
      </c>
      <c r="F186" s="193">
        <f>'PIP Proposal _ FY 2026-27'!X186</f>
        <v>0</v>
      </c>
      <c r="G186" s="175">
        <f>'PIP Proposal _ FY 2026-27'!AP186</f>
        <v>0</v>
      </c>
      <c r="H186" s="180">
        <f>'PIP Proposal _ FY 2026-27'!AQ186</f>
        <v>0</v>
      </c>
      <c r="I186" s="456">
        <v>29</v>
      </c>
      <c r="J186" s="457">
        <v>0</v>
      </c>
      <c r="K186" s="458">
        <f t="shared" si="9"/>
        <v>0</v>
      </c>
      <c r="L186" s="459">
        <f>VLOOKUP($D186,'[1]Main File'!$A$7:$E$2451,5,0)</f>
        <v>0.64935962264150948</v>
      </c>
      <c r="M186" s="427">
        <f t="shared" si="11"/>
        <v>-29</v>
      </c>
      <c r="N186" s="459">
        <f t="shared" si="10"/>
        <v>-1</v>
      </c>
    </row>
    <row r="187" spans="1:14" ht="81">
      <c r="A187" s="965"/>
      <c r="B187" s="953" t="s">
        <v>216</v>
      </c>
      <c r="C187" s="955" t="s">
        <v>217</v>
      </c>
      <c r="D187" s="220">
        <v>178</v>
      </c>
      <c r="E187" s="210" t="s">
        <v>218</v>
      </c>
      <c r="F187" s="193">
        <f>'PIP Proposal _ FY 2026-27'!X187</f>
        <v>427.91</v>
      </c>
      <c r="G187" s="175">
        <f>'PIP Proposal _ FY 2026-27'!AP187</f>
        <v>0</v>
      </c>
      <c r="H187" s="180">
        <f>'PIP Proposal _ FY 2026-27'!AQ187</f>
        <v>0</v>
      </c>
      <c r="I187" s="456">
        <v>664.05</v>
      </c>
      <c r="J187" s="457">
        <v>227.80969999999999</v>
      </c>
      <c r="K187" s="458">
        <f t="shared" si="9"/>
        <v>0.34306106467886455</v>
      </c>
      <c r="L187" s="459">
        <f>VLOOKUP($D187,'[1]Main File'!$A$7:$E$2451,5,0)</f>
        <v>0.69757762048192773</v>
      </c>
      <c r="M187" s="427">
        <f t="shared" si="11"/>
        <v>-236.13999999999993</v>
      </c>
      <c r="N187" s="459">
        <f t="shared" si="10"/>
        <v>-0.355605752578872</v>
      </c>
    </row>
    <row r="188" spans="1:14">
      <c r="A188" s="965"/>
      <c r="B188" s="954"/>
      <c r="C188" s="956"/>
      <c r="D188" s="220">
        <v>179</v>
      </c>
      <c r="E188" s="210" t="s">
        <v>88</v>
      </c>
      <c r="F188" s="193">
        <f>'PIP Proposal _ FY 2026-27'!X188</f>
        <v>0</v>
      </c>
      <c r="G188" s="175">
        <f>'PIP Proposal _ FY 2026-27'!AP188</f>
        <v>0</v>
      </c>
      <c r="H188" s="180">
        <f>'PIP Proposal _ FY 2026-27'!AQ188</f>
        <v>0</v>
      </c>
      <c r="I188" s="456">
        <v>0</v>
      </c>
      <c r="J188" s="457">
        <v>0</v>
      </c>
      <c r="K188" s="458" t="e">
        <f t="shared" si="9"/>
        <v>#DIV/0!</v>
      </c>
      <c r="L188" s="459">
        <f>VLOOKUP($D188,'[1]Main File'!$A$7:$E$2451,5,0)</f>
        <v>0</v>
      </c>
      <c r="M188" s="427">
        <f t="shared" si="11"/>
        <v>0</v>
      </c>
      <c r="N188" s="459" t="e">
        <f t="shared" si="10"/>
        <v>#DIV/0!</v>
      </c>
    </row>
    <row r="189" spans="1:14" ht="40.5">
      <c r="A189" s="965"/>
      <c r="B189" s="954"/>
      <c r="C189" s="956"/>
      <c r="D189" s="220">
        <v>180</v>
      </c>
      <c r="E189" s="210" t="s">
        <v>219</v>
      </c>
      <c r="F189" s="193">
        <f>'PIP Proposal _ FY 2026-27'!X189</f>
        <v>34010.6</v>
      </c>
      <c r="G189" s="175">
        <f>'PIP Proposal _ FY 2026-27'!AP189</f>
        <v>0</v>
      </c>
      <c r="H189" s="180">
        <f>'PIP Proposal _ FY 2026-27'!AQ189</f>
        <v>0</v>
      </c>
      <c r="I189" s="456">
        <v>33449.620000000003</v>
      </c>
      <c r="J189" s="457">
        <v>29459.997285000001</v>
      </c>
      <c r="K189" s="458">
        <f t="shared" si="9"/>
        <v>0.88072741289736622</v>
      </c>
      <c r="L189" s="459">
        <f>VLOOKUP($D189,'[1]Main File'!$A$7:$E$2451,5,0)</f>
        <v>1.0784737368828226</v>
      </c>
      <c r="M189" s="427">
        <f t="shared" si="11"/>
        <v>560.97999999999593</v>
      </c>
      <c r="N189" s="459">
        <f t="shared" si="10"/>
        <v>1.6770893062462169E-2</v>
      </c>
    </row>
    <row r="190" spans="1:14" ht="40.5">
      <c r="A190" s="965"/>
      <c r="B190" s="954"/>
      <c r="C190" s="956"/>
      <c r="D190" s="220">
        <v>181</v>
      </c>
      <c r="E190" s="210" t="s">
        <v>220</v>
      </c>
      <c r="F190" s="193">
        <f>'PIP Proposal _ FY 2026-27'!X190</f>
        <v>15608.4</v>
      </c>
      <c r="G190" s="175">
        <f>'PIP Proposal _ FY 2026-27'!AP190</f>
        <v>0</v>
      </c>
      <c r="H190" s="180">
        <f>'PIP Proposal _ FY 2026-27'!AQ190</f>
        <v>0</v>
      </c>
      <c r="I190" s="456">
        <v>23990.720000000001</v>
      </c>
      <c r="J190" s="457">
        <v>4822.1810589999995</v>
      </c>
      <c r="K190" s="458">
        <f t="shared" si="9"/>
        <v>0.20100193153852819</v>
      </c>
      <c r="L190" s="459">
        <f>VLOOKUP($D190,'[1]Main File'!$A$7:$E$2451,5,0)</f>
        <v>0.77492793557961903</v>
      </c>
      <c r="M190" s="427">
        <f t="shared" si="11"/>
        <v>-8382.3200000000015</v>
      </c>
      <c r="N190" s="459">
        <f t="shared" si="10"/>
        <v>-0.34939843406117038</v>
      </c>
    </row>
    <row r="191" spans="1:14" ht="40.5">
      <c r="A191" s="965"/>
      <c r="B191" s="954"/>
      <c r="C191" s="956"/>
      <c r="D191" s="220">
        <v>182</v>
      </c>
      <c r="E191" s="210" t="s">
        <v>221</v>
      </c>
      <c r="F191" s="193">
        <f>'PIP Proposal _ FY 2026-27'!X191</f>
        <v>0</v>
      </c>
      <c r="G191" s="175">
        <f>'PIP Proposal _ FY 2026-27'!AP191</f>
        <v>0</v>
      </c>
      <c r="H191" s="180">
        <f>'PIP Proposal _ FY 2026-27'!AQ191</f>
        <v>0</v>
      </c>
      <c r="I191" s="456">
        <v>0</v>
      </c>
      <c r="J191" s="457">
        <v>0</v>
      </c>
      <c r="K191" s="458" t="e">
        <f t="shared" si="9"/>
        <v>#DIV/0!</v>
      </c>
      <c r="L191" s="459">
        <f>VLOOKUP($D191,'[1]Main File'!$A$7:$E$2451,5,0)</f>
        <v>0</v>
      </c>
      <c r="M191" s="427">
        <f t="shared" si="11"/>
        <v>0</v>
      </c>
      <c r="N191" s="459" t="e">
        <f t="shared" si="10"/>
        <v>#DIV/0!</v>
      </c>
    </row>
    <row r="192" spans="1:14" ht="81">
      <c r="A192" s="965"/>
      <c r="B192" s="954"/>
      <c r="C192" s="956"/>
      <c r="D192" s="220">
        <v>183</v>
      </c>
      <c r="E192" s="210" t="s">
        <v>222</v>
      </c>
      <c r="F192" s="226"/>
      <c r="G192" s="176"/>
      <c r="H192" s="181"/>
      <c r="I192" s="456">
        <v>887.51</v>
      </c>
      <c r="J192" s="457">
        <v>88.326490000000007</v>
      </c>
      <c r="K192" s="458">
        <f t="shared" si="9"/>
        <v>9.9521684262712545E-2</v>
      </c>
      <c r="L192" s="459">
        <f>VLOOKUP($D192,'[1]Main File'!$A$7:$E$2451,5,0)</f>
        <v>0.80295475543937533</v>
      </c>
      <c r="M192" s="427">
        <f t="shared" si="11"/>
        <v>-887.51</v>
      </c>
      <c r="N192" s="459">
        <f t="shared" si="10"/>
        <v>-1</v>
      </c>
    </row>
    <row r="193" spans="1:14" ht="81">
      <c r="A193" s="965"/>
      <c r="B193" s="177" t="s">
        <v>223</v>
      </c>
      <c r="C193" s="219" t="s">
        <v>224</v>
      </c>
      <c r="D193" s="220">
        <v>184</v>
      </c>
      <c r="E193" s="210" t="s">
        <v>225</v>
      </c>
      <c r="F193" s="193">
        <f>'PIP Proposal _ FY 2026-27'!X193</f>
        <v>3820.09</v>
      </c>
      <c r="G193" s="175">
        <f>'PIP Proposal _ FY 2026-27'!AP193</f>
        <v>0</v>
      </c>
      <c r="H193" s="180">
        <f>'PIP Proposal _ FY 2026-27'!AQ193</f>
        <v>0</v>
      </c>
      <c r="I193" s="456">
        <v>5178.3</v>
      </c>
      <c r="J193" s="457">
        <v>3355.0646700000002</v>
      </c>
      <c r="K193" s="458">
        <f t="shared" si="9"/>
        <v>0.64790851630844104</v>
      </c>
      <c r="L193" s="459">
        <f>VLOOKUP($D193,'[1]Main File'!$A$7:$E$2451,5,0)</f>
        <v>0.81570051334837745</v>
      </c>
      <c r="M193" s="427">
        <f t="shared" si="11"/>
        <v>-1358.21</v>
      </c>
      <c r="N193" s="459">
        <f t="shared" si="10"/>
        <v>-0.26228878203271344</v>
      </c>
    </row>
    <row r="194" spans="1:14" ht="40.5">
      <c r="A194" s="965"/>
      <c r="B194" s="953" t="s">
        <v>226</v>
      </c>
      <c r="C194" s="955" t="s">
        <v>177</v>
      </c>
      <c r="D194" s="220">
        <v>185</v>
      </c>
      <c r="E194" s="210" t="s">
        <v>178</v>
      </c>
      <c r="F194" s="193">
        <f>'PIP Proposal _ FY 2026-27'!X194</f>
        <v>124415.64000000001</v>
      </c>
      <c r="G194" s="175">
        <f>'PIP Proposal _ FY 2026-27'!AP194</f>
        <v>0</v>
      </c>
      <c r="H194" s="180">
        <f>'PIP Proposal _ FY 2026-27'!AQ194</f>
        <v>0</v>
      </c>
      <c r="I194" s="456">
        <v>105328.30999999998</v>
      </c>
      <c r="J194" s="457">
        <v>45878.630450299999</v>
      </c>
      <c r="K194" s="458">
        <f t="shared" si="9"/>
        <v>0.435577390829683</v>
      </c>
      <c r="L194" s="459">
        <f>VLOOKUP($D194,'[1]Main File'!$A$7:$E$2451,5,0)</f>
        <v>0.49312996479696675</v>
      </c>
      <c r="M194" s="427">
        <f t="shared" si="11"/>
        <v>19087.330000000031</v>
      </c>
      <c r="N194" s="459">
        <f t="shared" si="10"/>
        <v>0.18121747135219424</v>
      </c>
    </row>
    <row r="195" spans="1:14" ht="81">
      <c r="A195" s="965"/>
      <c r="B195" s="953"/>
      <c r="C195" s="955"/>
      <c r="D195" s="220">
        <v>186</v>
      </c>
      <c r="E195" s="210" t="s">
        <v>354</v>
      </c>
      <c r="F195" s="193">
        <f>'PIP Proposal _ FY 2026-27'!X195</f>
        <v>3456.38</v>
      </c>
      <c r="G195" s="175">
        <f>'PIP Proposal _ FY 2026-27'!AP195</f>
        <v>0</v>
      </c>
      <c r="H195" s="180">
        <f>'PIP Proposal _ FY 2026-27'!AQ195</f>
        <v>0</v>
      </c>
      <c r="I195" s="456">
        <v>2973.38</v>
      </c>
      <c r="J195" s="457">
        <v>919.71128999999996</v>
      </c>
      <c r="K195" s="458">
        <f t="shared" si="9"/>
        <v>0.30931508586188106</v>
      </c>
      <c r="L195" s="459">
        <f>VLOOKUP($D195,'[1]Main File'!$A$7:$E$2451,5,0)</f>
        <v>0.71885382290998989</v>
      </c>
      <c r="M195" s="427">
        <f t="shared" si="11"/>
        <v>483</v>
      </c>
      <c r="N195" s="459">
        <f t="shared" si="10"/>
        <v>0.16244139665969368</v>
      </c>
    </row>
    <row r="196" spans="1:14" ht="40.5">
      <c r="A196" s="965"/>
      <c r="B196" s="953"/>
      <c r="C196" s="955"/>
      <c r="D196" s="220">
        <v>187</v>
      </c>
      <c r="E196" s="210" t="s">
        <v>227</v>
      </c>
      <c r="F196" s="193">
        <f>'PIP Proposal _ FY 2026-27'!X196</f>
        <v>33421.618415999998</v>
      </c>
      <c r="G196" s="175">
        <f>'PIP Proposal _ FY 2026-27'!AP196</f>
        <v>0</v>
      </c>
      <c r="H196" s="180">
        <f>'PIP Proposal _ FY 2026-27'!AQ196</f>
        <v>0</v>
      </c>
      <c r="I196" s="456">
        <v>27130.67</v>
      </c>
      <c r="J196" s="457">
        <v>9975.5534069000005</v>
      </c>
      <c r="K196" s="458">
        <f t="shared" si="9"/>
        <v>0.36768547945553876</v>
      </c>
      <c r="L196" s="459">
        <f>VLOOKUP($D196,'[1]Main File'!$A$7:$E$2451,5,0)</f>
        <v>0.40663240770160664</v>
      </c>
      <c r="M196" s="427">
        <f t="shared" si="11"/>
        <v>6290.9484159999993</v>
      </c>
      <c r="N196" s="459">
        <f t="shared" si="10"/>
        <v>0.2318758960246835</v>
      </c>
    </row>
    <row r="197" spans="1:14" ht="40.5">
      <c r="A197" s="965"/>
      <c r="B197" s="953"/>
      <c r="C197" s="955"/>
      <c r="D197" s="220">
        <v>188</v>
      </c>
      <c r="E197" s="210" t="s">
        <v>179</v>
      </c>
      <c r="F197" s="193">
        <f>'PIP Proposal _ FY 2026-27'!X197</f>
        <v>21128.48</v>
      </c>
      <c r="G197" s="175">
        <f>'PIP Proposal _ FY 2026-27'!AP197</f>
        <v>0</v>
      </c>
      <c r="H197" s="180">
        <f>'PIP Proposal _ FY 2026-27'!AQ197</f>
        <v>0</v>
      </c>
      <c r="I197" s="456">
        <v>17987.439999999999</v>
      </c>
      <c r="J197" s="457">
        <v>1089.63627</v>
      </c>
      <c r="K197" s="458">
        <f t="shared" si="9"/>
        <v>6.0577618049038662E-2</v>
      </c>
      <c r="L197" s="459">
        <f>VLOOKUP($D197,'[1]Main File'!$A$7:$E$2451,5,0)</f>
        <v>0.37814654871617021</v>
      </c>
      <c r="M197" s="427">
        <f t="shared" ref="M197:M209" si="12">F197-I197</f>
        <v>3141.0400000000009</v>
      </c>
      <c r="N197" s="459">
        <f t="shared" si="10"/>
        <v>0.17462407101844404</v>
      </c>
    </row>
    <row r="198" spans="1:14" ht="60.75">
      <c r="A198" s="965"/>
      <c r="B198" s="953"/>
      <c r="C198" s="955"/>
      <c r="D198" s="220">
        <v>189</v>
      </c>
      <c r="E198" s="210" t="s">
        <v>180</v>
      </c>
      <c r="F198" s="193">
        <f>'PIP Proposal _ FY 2026-27'!X198</f>
        <v>200</v>
      </c>
      <c r="G198" s="175">
        <f>'PIP Proposal _ FY 2026-27'!AP198</f>
        <v>0</v>
      </c>
      <c r="H198" s="180">
        <f>'PIP Proposal _ FY 2026-27'!AQ198</f>
        <v>0</v>
      </c>
      <c r="I198" s="456">
        <v>400</v>
      </c>
      <c r="J198" s="457">
        <v>75.042349999999999</v>
      </c>
      <c r="K198" s="458">
        <f t="shared" si="9"/>
        <v>0.18760587500000001</v>
      </c>
      <c r="L198" s="459">
        <f>VLOOKUP($D198,'[1]Main File'!$A$7:$E$2451,5,0)</f>
        <v>2.0100000000000001E-3</v>
      </c>
      <c r="M198" s="427">
        <f t="shared" si="12"/>
        <v>-200</v>
      </c>
      <c r="N198" s="459">
        <f t="shared" si="10"/>
        <v>-0.5</v>
      </c>
    </row>
    <row r="199" spans="1:14" ht="60.75">
      <c r="A199" s="965"/>
      <c r="B199" s="953"/>
      <c r="C199" s="955"/>
      <c r="D199" s="220">
        <v>190</v>
      </c>
      <c r="E199" s="210" t="s">
        <v>228</v>
      </c>
      <c r="F199" s="226"/>
      <c r="G199" s="176"/>
      <c r="H199" s="181"/>
      <c r="I199" s="456">
        <v>100</v>
      </c>
      <c r="J199" s="457">
        <v>45.264620000000001</v>
      </c>
      <c r="K199" s="458">
        <f t="shared" ref="K199:K217" si="13">J199/I199</f>
        <v>0.4526462</v>
      </c>
      <c r="L199" s="459">
        <f>VLOOKUP($D199,'[1]Main File'!$A$7:$E$2451,5,0)</f>
        <v>0.35000429999999999</v>
      </c>
      <c r="M199" s="427">
        <f t="shared" si="12"/>
        <v>-100</v>
      </c>
      <c r="N199" s="459">
        <f t="shared" ref="N199:N209" si="14">M199/I199</f>
        <v>-1</v>
      </c>
    </row>
    <row r="200" spans="1:14" ht="40.5">
      <c r="A200" s="965"/>
      <c r="B200" s="953" t="s">
        <v>229</v>
      </c>
      <c r="C200" s="955" t="s">
        <v>230</v>
      </c>
      <c r="D200" s="220">
        <v>191</v>
      </c>
      <c r="E200" s="210" t="s">
        <v>359</v>
      </c>
      <c r="F200" s="193">
        <f>'PIP Proposal _ FY 2026-27'!X200</f>
        <v>43.75</v>
      </c>
      <c r="G200" s="175">
        <f>'PIP Proposal _ FY 2026-27'!AP200</f>
        <v>0</v>
      </c>
      <c r="H200" s="180">
        <f>'PIP Proposal _ FY 2026-27'!AQ200</f>
        <v>0</v>
      </c>
      <c r="I200" s="456">
        <v>43.18</v>
      </c>
      <c r="J200" s="457">
        <v>1.1439999999999999</v>
      </c>
      <c r="K200" s="458">
        <f t="shared" si="13"/>
        <v>2.6493747105141269E-2</v>
      </c>
      <c r="L200" s="459">
        <f>VLOOKUP($D200,'[1]Main File'!$A$7:$E$2451,5,0)</f>
        <v>0.56793137856923548</v>
      </c>
      <c r="M200" s="427">
        <f t="shared" si="12"/>
        <v>0.57000000000000028</v>
      </c>
      <c r="N200" s="459">
        <f t="shared" si="14"/>
        <v>1.3200555812876338E-2</v>
      </c>
    </row>
    <row r="201" spans="1:14" ht="40.5">
      <c r="A201" s="965"/>
      <c r="B201" s="954"/>
      <c r="C201" s="956"/>
      <c r="D201" s="220">
        <v>192</v>
      </c>
      <c r="E201" s="210" t="s">
        <v>254</v>
      </c>
      <c r="F201" s="193">
        <f>'PIP Proposal _ FY 2026-27'!X201</f>
        <v>276.32</v>
      </c>
      <c r="G201" s="175">
        <f>'PIP Proposal _ FY 2026-27'!AP201</f>
        <v>0</v>
      </c>
      <c r="H201" s="180">
        <f>'PIP Proposal _ FY 2026-27'!AQ201</f>
        <v>0</v>
      </c>
      <c r="I201" s="456">
        <v>147.27000000000001</v>
      </c>
      <c r="J201" s="457">
        <v>723.17269999999996</v>
      </c>
      <c r="K201" s="458">
        <f t="shared" si="13"/>
        <v>4.9105228491885642</v>
      </c>
      <c r="L201" s="459">
        <f>VLOOKUP($D201,'[1]Main File'!$A$7:$E$2451,5,0)</f>
        <v>0.44007905594982671</v>
      </c>
      <c r="M201" s="427">
        <f t="shared" si="12"/>
        <v>129.04999999999998</v>
      </c>
      <c r="N201" s="459">
        <f t="shared" si="14"/>
        <v>0.87628165953690484</v>
      </c>
    </row>
    <row r="202" spans="1:14" ht="60.75">
      <c r="A202" s="965"/>
      <c r="B202" s="953" t="s">
        <v>231</v>
      </c>
      <c r="C202" s="955" t="s">
        <v>182</v>
      </c>
      <c r="D202" s="220">
        <v>193</v>
      </c>
      <c r="E202" s="210" t="s">
        <v>232</v>
      </c>
      <c r="F202" s="193">
        <f>'PIP Proposal _ FY 2026-27'!X202</f>
        <v>0</v>
      </c>
      <c r="G202" s="175">
        <f>'PIP Proposal _ FY 2026-27'!AP202</f>
        <v>0</v>
      </c>
      <c r="H202" s="180">
        <f>'PIP Proposal _ FY 2026-27'!AQ202</f>
        <v>0</v>
      </c>
      <c r="I202" s="456">
        <v>0</v>
      </c>
      <c r="J202" s="457">
        <v>0</v>
      </c>
      <c r="K202" s="458" t="e">
        <f t="shared" si="13"/>
        <v>#DIV/0!</v>
      </c>
      <c r="L202" s="459">
        <f>VLOOKUP($D202,'[1]Main File'!$A$7:$E$2451,5,0)</f>
        <v>0</v>
      </c>
      <c r="M202" s="427">
        <f t="shared" si="12"/>
        <v>0</v>
      </c>
      <c r="N202" s="459" t="e">
        <f t="shared" si="14"/>
        <v>#DIV/0!</v>
      </c>
    </row>
    <row r="203" spans="1:14" ht="60.75">
      <c r="A203" s="965"/>
      <c r="B203" s="954"/>
      <c r="C203" s="955"/>
      <c r="D203" s="220">
        <v>194</v>
      </c>
      <c r="E203" s="210" t="s">
        <v>326</v>
      </c>
      <c r="F203" s="228">
        <f>'PIP Proposal _ FY 2026-27'!X203</f>
        <v>9765.9410199999984</v>
      </c>
      <c r="G203" s="175">
        <f>'PIP Proposal _ FY 2026-27'!AP203</f>
        <v>0</v>
      </c>
      <c r="H203" s="180">
        <f>'PIP Proposal _ FY 2026-27'!AQ203</f>
        <v>0</v>
      </c>
      <c r="I203" s="456">
        <v>8186.52</v>
      </c>
      <c r="J203" s="457">
        <v>1684.6882455000002</v>
      </c>
      <c r="K203" s="458">
        <f t="shared" si="13"/>
        <v>0.20578808156579353</v>
      </c>
      <c r="L203" s="459">
        <f>VLOOKUP($D203,'[1]Main File'!$A$7:$E$2451,5,0)</f>
        <v>1.3891552232041695</v>
      </c>
      <c r="M203" s="427">
        <f t="shared" si="12"/>
        <v>1579.421019999998</v>
      </c>
      <c r="N203" s="459">
        <f t="shared" si="14"/>
        <v>0.19292947674958319</v>
      </c>
    </row>
    <row r="204" spans="1:14" ht="60.75">
      <c r="A204" s="965"/>
      <c r="B204" s="953" t="s">
        <v>233</v>
      </c>
      <c r="C204" s="955" t="s">
        <v>234</v>
      </c>
      <c r="D204" s="220">
        <v>195</v>
      </c>
      <c r="E204" s="210" t="s">
        <v>235</v>
      </c>
      <c r="F204" s="226"/>
      <c r="G204" s="176"/>
      <c r="H204" s="181"/>
      <c r="I204" s="456">
        <v>11684.252</v>
      </c>
      <c r="J204" s="457">
        <v>8068.0729700000002</v>
      </c>
      <c r="K204" s="458">
        <f t="shared" si="13"/>
        <v>0.69050829869126407</v>
      </c>
      <c r="L204" s="459">
        <f>VLOOKUP($D204,'[1]Main File'!$A$7:$E$2451,5,0)</f>
        <v>0.46762127518732011</v>
      </c>
      <c r="M204" s="427">
        <f t="shared" si="12"/>
        <v>-11684.252</v>
      </c>
      <c r="N204" s="459">
        <f t="shared" si="14"/>
        <v>-1</v>
      </c>
    </row>
    <row r="205" spans="1:14" ht="40.5">
      <c r="A205" s="965"/>
      <c r="B205" s="954"/>
      <c r="C205" s="956"/>
      <c r="D205" s="220">
        <v>196</v>
      </c>
      <c r="E205" s="210" t="s">
        <v>236</v>
      </c>
      <c r="F205" s="226"/>
      <c r="G205" s="176"/>
      <c r="H205" s="181"/>
      <c r="I205" s="456">
        <v>247.34</v>
      </c>
      <c r="J205" s="457">
        <v>169.61644000000001</v>
      </c>
      <c r="K205" s="458">
        <f t="shared" si="13"/>
        <v>0.68576227055874506</v>
      </c>
      <c r="L205" s="459">
        <f>VLOOKUP($D205,'[1]Main File'!$A$7:$E$2451,5,0)</f>
        <v>0.17146683283046921</v>
      </c>
      <c r="M205" s="427">
        <f t="shared" si="12"/>
        <v>-247.34</v>
      </c>
      <c r="N205" s="459">
        <f t="shared" si="14"/>
        <v>-1</v>
      </c>
    </row>
    <row r="206" spans="1:14" ht="40.5">
      <c r="A206" s="965"/>
      <c r="B206" s="954"/>
      <c r="C206" s="956"/>
      <c r="D206" s="220">
        <v>197</v>
      </c>
      <c r="E206" s="210" t="s">
        <v>237</v>
      </c>
      <c r="F206" s="226"/>
      <c r="G206" s="176"/>
      <c r="H206" s="181"/>
      <c r="I206" s="456">
        <v>1524</v>
      </c>
      <c r="J206" s="456">
        <v>3.12921</v>
      </c>
      <c r="K206" s="458">
        <f t="shared" si="13"/>
        <v>2.0532874015748034E-3</v>
      </c>
      <c r="L206" s="459">
        <f>VLOOKUP($D206,'[1]Main File'!$A$7:$E$2451,5,0)</f>
        <v>0.7508564085645475</v>
      </c>
      <c r="M206" s="427">
        <f t="shared" si="12"/>
        <v>-1524</v>
      </c>
      <c r="N206" s="459">
        <f t="shared" si="14"/>
        <v>-1</v>
      </c>
    </row>
    <row r="207" spans="1:14" ht="81">
      <c r="A207" s="965"/>
      <c r="B207" s="177" t="s">
        <v>238</v>
      </c>
      <c r="C207" s="219" t="s">
        <v>186</v>
      </c>
      <c r="D207" s="220">
        <v>198</v>
      </c>
      <c r="E207" s="210" t="s">
        <v>187</v>
      </c>
      <c r="F207" s="226"/>
      <c r="G207" s="176"/>
      <c r="H207" s="181"/>
      <c r="I207" s="456">
        <v>0</v>
      </c>
      <c r="J207" s="456">
        <v>0</v>
      </c>
      <c r="K207" s="458" t="e">
        <f t="shared" si="13"/>
        <v>#DIV/0!</v>
      </c>
      <c r="L207" s="459">
        <f>VLOOKUP($D207,'[1]Main File'!$A$7:$E$2451,5,0)</f>
        <v>0</v>
      </c>
      <c r="M207" s="427">
        <f t="shared" si="12"/>
        <v>0</v>
      </c>
      <c r="N207" s="459" t="e">
        <f t="shared" si="14"/>
        <v>#DIV/0!</v>
      </c>
    </row>
    <row r="208" spans="1:14" ht="40.5">
      <c r="A208" s="965"/>
      <c r="B208" s="177" t="s">
        <v>239</v>
      </c>
      <c r="C208" s="219" t="s">
        <v>189</v>
      </c>
      <c r="D208" s="220">
        <v>199</v>
      </c>
      <c r="E208" s="210" t="s">
        <v>190</v>
      </c>
      <c r="F208" s="193">
        <f>'PIP Proposal _ FY 2026-27'!X208</f>
        <v>3159</v>
      </c>
      <c r="G208" s="175">
        <f>'PIP Proposal _ FY 2026-27'!AP208</f>
        <v>0</v>
      </c>
      <c r="H208" s="180">
        <f>'PIP Proposal _ FY 2026-27'!AQ208</f>
        <v>0</v>
      </c>
      <c r="I208" s="456">
        <v>5947.95</v>
      </c>
      <c r="J208" s="456">
        <v>548.08416840000007</v>
      </c>
      <c r="K208" s="458">
        <f t="shared" si="13"/>
        <v>9.2146734320227991E-2</v>
      </c>
      <c r="L208" s="459">
        <f>VLOOKUP($D208,'[1]Main File'!$A$7:$E$2451,5,0)</f>
        <v>0.71431033623349216</v>
      </c>
      <c r="M208" s="427">
        <f t="shared" si="12"/>
        <v>-2788.95</v>
      </c>
      <c r="N208" s="459">
        <f t="shared" si="14"/>
        <v>-0.46889264368395833</v>
      </c>
    </row>
    <row r="209" spans="1:14" ht="60.75">
      <c r="A209" s="965"/>
      <c r="B209" s="177" t="s">
        <v>303</v>
      </c>
      <c r="C209" s="219" t="s">
        <v>315</v>
      </c>
      <c r="D209" s="220">
        <v>200</v>
      </c>
      <c r="E209" s="210" t="s">
        <v>247</v>
      </c>
      <c r="F209" s="193">
        <f>'PIP Proposal _ FY 2026-27'!X209</f>
        <v>20</v>
      </c>
      <c r="G209" s="175">
        <f>'PIP Proposal _ FY 2026-27'!AP209</f>
        <v>0</v>
      </c>
      <c r="H209" s="180">
        <f>'PIP Proposal _ FY 2026-27'!AQ209</f>
        <v>0</v>
      </c>
      <c r="I209" s="456">
        <v>38.43</v>
      </c>
      <c r="J209" s="456">
        <v>0.40493000000000001</v>
      </c>
      <c r="K209" s="458">
        <f t="shared" si="13"/>
        <v>1.0536820192557897E-2</v>
      </c>
      <c r="L209" s="459">
        <f>VLOOKUP($D209,'[1]Main File'!$A$7:$E$2451,5,0)</f>
        <v>0.16727816809784024</v>
      </c>
      <c r="M209" s="427">
        <f t="shared" si="12"/>
        <v>-18.43</v>
      </c>
      <c r="N209" s="459">
        <f t="shared" si="14"/>
        <v>-0.47957325006505336</v>
      </c>
    </row>
    <row r="210" spans="1:14" s="187" customFormat="1" ht="101.25">
      <c r="A210" s="965"/>
      <c r="B210" s="177" t="s">
        <v>304</v>
      </c>
      <c r="C210" s="219" t="s">
        <v>257</v>
      </c>
      <c r="D210" s="220">
        <v>201</v>
      </c>
      <c r="E210" s="217" t="s">
        <v>313</v>
      </c>
      <c r="F210" s="193">
        <f>'PIP Proposal _ FY 2026-27'!X210</f>
        <v>9255.9719199999963</v>
      </c>
      <c r="G210" s="175" t="e">
        <f>'PIP Proposal _ FY 2026-27'!AP210</f>
        <v>#REF!</v>
      </c>
      <c r="H210" s="180">
        <f>'PIP Proposal _ FY 2026-27'!AQ210</f>
        <v>0</v>
      </c>
      <c r="I210" s="468"/>
      <c r="J210" s="468"/>
      <c r="K210" s="458" t="e">
        <f t="shared" si="13"/>
        <v>#DIV/0!</v>
      </c>
      <c r="L210" s="468"/>
      <c r="M210" s="468"/>
      <c r="N210" s="468"/>
    </row>
    <row r="211" spans="1:14" s="187" customFormat="1" ht="81">
      <c r="A211" s="965"/>
      <c r="B211" s="177" t="s">
        <v>305</v>
      </c>
      <c r="C211" s="219" t="s">
        <v>258</v>
      </c>
      <c r="D211" s="220">
        <v>202</v>
      </c>
      <c r="E211" s="217" t="s">
        <v>314</v>
      </c>
      <c r="F211" s="193">
        <f>'PIP Proposal _ FY 2026-27'!X211</f>
        <v>60328.218010000004</v>
      </c>
      <c r="G211" s="175">
        <f>'PIP Proposal _ FY 2026-27'!AP211</f>
        <v>0</v>
      </c>
      <c r="H211" s="180">
        <f>'PIP Proposal _ FY 2026-27'!AQ211</f>
        <v>0</v>
      </c>
      <c r="I211" s="468"/>
      <c r="J211" s="468"/>
      <c r="K211" s="458" t="e">
        <f t="shared" si="13"/>
        <v>#DIV/0!</v>
      </c>
      <c r="L211" s="468"/>
      <c r="M211" s="468"/>
      <c r="N211" s="468"/>
    </row>
    <row r="212" spans="1:14" s="187" customFormat="1" ht="141.75">
      <c r="A212" s="965"/>
      <c r="B212" s="177" t="s">
        <v>306</v>
      </c>
      <c r="C212" s="219" t="s">
        <v>308</v>
      </c>
      <c r="D212" s="220">
        <v>203</v>
      </c>
      <c r="E212" s="217" t="s">
        <v>324</v>
      </c>
      <c r="F212" s="193">
        <f>'PIP Proposal _ FY 2026-27'!X212</f>
        <v>18131.874400000001</v>
      </c>
      <c r="G212" s="175">
        <f>'PIP Proposal _ FY 2026-27'!AP212</f>
        <v>0</v>
      </c>
      <c r="H212" s="180">
        <f>'PIP Proposal _ FY 2026-27'!AQ212</f>
        <v>0</v>
      </c>
      <c r="I212" s="468"/>
      <c r="J212" s="468"/>
      <c r="K212" s="458" t="e">
        <f t="shared" si="13"/>
        <v>#DIV/0!</v>
      </c>
      <c r="L212" s="468"/>
      <c r="M212" s="468"/>
      <c r="N212" s="468"/>
    </row>
    <row r="213" spans="1:14" s="187" customFormat="1" ht="81">
      <c r="A213" s="965"/>
      <c r="B213" s="177" t="s">
        <v>307</v>
      </c>
      <c r="C213" s="219" t="s">
        <v>259</v>
      </c>
      <c r="D213" s="220">
        <v>204</v>
      </c>
      <c r="E213" s="217" t="s">
        <v>360</v>
      </c>
      <c r="F213" s="193">
        <f>'PIP Proposal _ FY 2026-27'!X213</f>
        <v>5869.7615527999997</v>
      </c>
      <c r="G213" s="175">
        <f>'PIP Proposal _ FY 2026-27'!AP213</f>
        <v>0</v>
      </c>
      <c r="H213" s="180">
        <f>'PIP Proposal _ FY 2026-27'!AQ213</f>
        <v>0</v>
      </c>
      <c r="I213" s="468"/>
      <c r="J213" s="468"/>
      <c r="K213" s="458" t="e">
        <f t="shared" si="13"/>
        <v>#DIV/0!</v>
      </c>
      <c r="L213" s="468"/>
      <c r="M213" s="468"/>
      <c r="N213" s="468"/>
    </row>
    <row r="214" spans="1:14" s="187" customFormat="1" ht="190.5" customHeight="1">
      <c r="A214" s="965"/>
      <c r="B214" s="177" t="s">
        <v>309</v>
      </c>
      <c r="C214" s="219" t="s">
        <v>224</v>
      </c>
      <c r="D214" s="220">
        <v>205</v>
      </c>
      <c r="E214" s="217" t="s">
        <v>272</v>
      </c>
      <c r="F214" s="193">
        <f>'PIP Proposal _ FY 2026-27'!X214</f>
        <v>483.3</v>
      </c>
      <c r="G214" s="175">
        <f>'PIP Proposal _ FY 2026-27'!AP214</f>
        <v>0</v>
      </c>
      <c r="H214" s="180">
        <f>'PIP Proposal _ FY 2026-27'!AQ214</f>
        <v>0</v>
      </c>
      <c r="I214" s="468"/>
      <c r="J214" s="468"/>
      <c r="K214" s="458" t="e">
        <f t="shared" si="13"/>
        <v>#DIV/0!</v>
      </c>
      <c r="L214" s="468"/>
      <c r="M214" s="468"/>
      <c r="N214" s="468"/>
    </row>
    <row r="215" spans="1:14" s="187" customFormat="1" ht="60.75">
      <c r="A215" s="965"/>
      <c r="B215" s="177" t="s">
        <v>316</v>
      </c>
      <c r="C215" s="219" t="s">
        <v>186</v>
      </c>
      <c r="D215" s="220">
        <v>206</v>
      </c>
      <c r="E215" s="217" t="s">
        <v>325</v>
      </c>
      <c r="F215" s="193">
        <f>'PIP Proposal _ FY 2026-27'!X215</f>
        <v>5220.7890000000007</v>
      </c>
      <c r="G215" s="175">
        <f>'PIP Proposal _ FY 2026-27'!AP215</f>
        <v>0</v>
      </c>
      <c r="H215" s="180">
        <f>'PIP Proposal _ FY 2026-27'!AQ215</f>
        <v>0</v>
      </c>
      <c r="I215" s="468"/>
      <c r="J215" s="468"/>
      <c r="K215" s="458" t="e">
        <f t="shared" si="13"/>
        <v>#DIV/0!</v>
      </c>
      <c r="L215" s="468"/>
      <c r="M215" s="468"/>
      <c r="N215" s="468"/>
    </row>
    <row r="216" spans="1:14" s="186" customFormat="1">
      <c r="A216" s="966"/>
      <c r="B216" s="959" t="s">
        <v>310</v>
      </c>
      <c r="C216" s="959"/>
      <c r="D216" s="959"/>
      <c r="E216" s="213"/>
      <c r="F216" s="227">
        <f>'PIP Proposal _ FY 2026-27'!X216</f>
        <v>417826.03931879997</v>
      </c>
      <c r="G216" s="178" t="e">
        <f>'PIP Proposal _ FY 2026-27'!AP216</f>
        <v>#REF!</v>
      </c>
      <c r="H216" s="188"/>
      <c r="I216" s="469">
        <f>SUM(I159:I215)</f>
        <v>324584.67800000001</v>
      </c>
      <c r="J216" s="469">
        <f>SUM(J159:J215)</f>
        <v>156676.18741510002</v>
      </c>
      <c r="K216" s="461">
        <f t="shared" si="13"/>
        <v>0.48269742238141017</v>
      </c>
      <c r="L216" s="470"/>
      <c r="M216" s="470"/>
      <c r="N216" s="470"/>
    </row>
    <row r="217" spans="1:14" s="191" customFormat="1">
      <c r="A217" s="962" t="s">
        <v>240</v>
      </c>
      <c r="B217" s="962"/>
      <c r="C217" s="962"/>
      <c r="D217" s="962"/>
      <c r="E217" s="218"/>
      <c r="F217" s="229">
        <f>'PIP Proposal _ FY 2026-27'!X217</f>
        <v>599058.74928285531</v>
      </c>
      <c r="G217" s="189" t="e">
        <f>'PIP Proposal _ FY 2026-27'!AP217</f>
        <v>#REF!</v>
      </c>
      <c r="H217" s="190"/>
      <c r="I217" s="471">
        <f>I68+I93+I134+I158+I216</f>
        <v>555010.26750000007</v>
      </c>
      <c r="J217" s="471">
        <f>J68+J93+J134+J158+J216</f>
        <v>223610.82708860002</v>
      </c>
      <c r="K217" s="472">
        <f t="shared" si="13"/>
        <v>0.40289493759428513</v>
      </c>
      <c r="L217" s="459">
        <f>VLOOKUP($D217,'[1]Main File'!$A$7:$E$2451,5,0)</f>
        <v>0.65622738672611369</v>
      </c>
      <c r="M217" s="427">
        <f>F217-I217</f>
        <v>44048.481782855233</v>
      </c>
      <c r="N217" s="459">
        <f t="shared" ref="N217" si="15">M217/I217</f>
        <v>7.9365165587419018E-2</v>
      </c>
    </row>
    <row r="219" spans="1:14">
      <c r="D219" s="174"/>
    </row>
    <row r="221" spans="1:14">
      <c r="F221" s="221"/>
    </row>
  </sheetData>
  <autoFilter ref="A5:H217" xr:uid="{00000000-0009-0000-0000-000007000000}"/>
  <mergeCells count="93">
    <mergeCell ref="A217:D217"/>
    <mergeCell ref="G3:G5"/>
    <mergeCell ref="B194:B199"/>
    <mergeCell ref="C194:C199"/>
    <mergeCell ref="B200:B201"/>
    <mergeCell ref="C200:C201"/>
    <mergeCell ref="B202:B203"/>
    <mergeCell ref="C202:C203"/>
    <mergeCell ref="B180:B183"/>
    <mergeCell ref="C180:C183"/>
    <mergeCell ref="B184:B186"/>
    <mergeCell ref="C184:C186"/>
    <mergeCell ref="B187:B192"/>
    <mergeCell ref="A135:A158"/>
    <mergeCell ref="B135:B137"/>
    <mergeCell ref="A159:A216"/>
    <mergeCell ref="B159:B162"/>
    <mergeCell ref="C159:C162"/>
    <mergeCell ref="B163:B167"/>
    <mergeCell ref="C163:C167"/>
    <mergeCell ref="B168:B172"/>
    <mergeCell ref="C168:C172"/>
    <mergeCell ref="B173:B179"/>
    <mergeCell ref="C173:C179"/>
    <mergeCell ref="B204:B206"/>
    <mergeCell ref="C204:C206"/>
    <mergeCell ref="B216:D216"/>
    <mergeCell ref="C187:C192"/>
    <mergeCell ref="B158:D158"/>
    <mergeCell ref="C128:C130"/>
    <mergeCell ref="B131:B132"/>
    <mergeCell ref="C131:C132"/>
    <mergeCell ref="B134:D134"/>
    <mergeCell ref="B145:B146"/>
    <mergeCell ref="C145:C146"/>
    <mergeCell ref="B138:B144"/>
    <mergeCell ref="C138:C144"/>
    <mergeCell ref="B147:B149"/>
    <mergeCell ref="C147:C149"/>
    <mergeCell ref="C135:C137"/>
    <mergeCell ref="B150:B153"/>
    <mergeCell ref="C150:C153"/>
    <mergeCell ref="A94:A134"/>
    <mergeCell ref="B94:B103"/>
    <mergeCell ref="C94:C103"/>
    <mergeCell ref="B104:B105"/>
    <mergeCell ref="C104:C105"/>
    <mergeCell ref="B106:B110"/>
    <mergeCell ref="C106:C110"/>
    <mergeCell ref="B111:B113"/>
    <mergeCell ref="C111:C113"/>
    <mergeCell ref="B114:B118"/>
    <mergeCell ref="C114:C118"/>
    <mergeCell ref="B119:B120"/>
    <mergeCell ref="C119:C120"/>
    <mergeCell ref="B122:B125"/>
    <mergeCell ref="C122:C125"/>
    <mergeCell ref="B128:B130"/>
    <mergeCell ref="A69:A93"/>
    <mergeCell ref="B70:B74"/>
    <mergeCell ref="C70:C74"/>
    <mergeCell ref="B75:B78"/>
    <mergeCell ref="C75:C78"/>
    <mergeCell ref="B79:B85"/>
    <mergeCell ref="C79:C85"/>
    <mergeCell ref="B86:B89"/>
    <mergeCell ref="C86:C89"/>
    <mergeCell ref="B93:D93"/>
    <mergeCell ref="B57:B66"/>
    <mergeCell ref="C57:C66"/>
    <mergeCell ref="A6:A68"/>
    <mergeCell ref="B6:B23"/>
    <mergeCell ref="C6:C23"/>
    <mergeCell ref="B24:B25"/>
    <mergeCell ref="C24:C25"/>
    <mergeCell ref="B26:B36"/>
    <mergeCell ref="C26:C36"/>
    <mergeCell ref="B37:B39"/>
    <mergeCell ref="C37:C39"/>
    <mergeCell ref="B40:B46"/>
    <mergeCell ref="C40:C46"/>
    <mergeCell ref="B47:B56"/>
    <mergeCell ref="C47:C56"/>
    <mergeCell ref="B68:D68"/>
    <mergeCell ref="H3:H5"/>
    <mergeCell ref="F3:F5"/>
    <mergeCell ref="A1:F1"/>
    <mergeCell ref="A3:A5"/>
    <mergeCell ref="B3:B5"/>
    <mergeCell ref="C3:C5"/>
    <mergeCell ref="D3:D5"/>
    <mergeCell ref="E3:E5"/>
    <mergeCell ref="F2:H2"/>
  </mergeCells>
  <printOptions gridLines="1"/>
  <pageMargins left="0.66" right="0.16" top="0.4" bottom="0.16" header="0.3" footer="0.16"/>
  <pageSetup paperSize="5" scale="75"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79998168889431442"/>
  </sheetPr>
  <dimension ref="A1:N226"/>
  <sheetViews>
    <sheetView workbookViewId="0">
      <pane xSplit="5" ySplit="5" topLeftCell="F201" activePane="bottomRight" state="frozen"/>
      <selection pane="topRight" activeCell="F1" sqref="F1"/>
      <selection pane="bottomLeft" activeCell="A6" sqref="A6"/>
      <selection pane="bottomRight" activeCell="E218" sqref="E218"/>
    </sheetView>
  </sheetViews>
  <sheetFormatPr defaultColWidth="14.375" defaultRowHeight="15"/>
  <cols>
    <col min="1" max="1" width="6.75" style="2" customWidth="1"/>
    <col min="2" max="2" width="10.25" style="2" customWidth="1"/>
    <col min="3" max="3" width="31.375" style="2" customWidth="1"/>
    <col min="4" max="4" width="8.75" style="2" customWidth="1"/>
    <col min="5" max="5" width="52.375" style="1" customWidth="1"/>
    <col min="6" max="6" width="32.25" style="1" customWidth="1"/>
    <col min="7" max="13" width="14.125" style="11" customWidth="1"/>
    <col min="14" max="14" width="32.625" style="31" customWidth="1"/>
    <col min="15" max="16384" width="14.375" style="1"/>
  </cols>
  <sheetData>
    <row r="1" spans="1:14" ht="18">
      <c r="A1" s="972" t="s">
        <v>301</v>
      </c>
      <c r="B1" s="972"/>
      <c r="C1" s="972"/>
      <c r="D1" s="972"/>
      <c r="E1" s="972"/>
      <c r="F1" s="972"/>
      <c r="G1" s="25"/>
      <c r="H1" s="25"/>
      <c r="I1" s="25"/>
      <c r="J1" s="25"/>
      <c r="K1" s="25"/>
      <c r="L1" s="25"/>
      <c r="M1" s="25"/>
      <c r="N1" s="30"/>
    </row>
    <row r="2" spans="1:14" ht="18" customHeight="1">
      <c r="A2" s="6"/>
      <c r="B2" s="7"/>
      <c r="C2" s="7"/>
      <c r="D2" s="7"/>
      <c r="E2" s="7"/>
      <c r="F2" s="973" t="s">
        <v>241</v>
      </c>
      <c r="G2" s="973"/>
      <c r="H2" s="973"/>
      <c r="I2" s="973"/>
      <c r="J2" s="973"/>
      <c r="K2" s="973"/>
      <c r="L2" s="973"/>
      <c r="M2" s="973"/>
      <c r="N2" s="973"/>
    </row>
    <row r="3" spans="1:14">
      <c r="A3" s="974" t="s">
        <v>0</v>
      </c>
      <c r="B3" s="974" t="s">
        <v>1</v>
      </c>
      <c r="C3" s="974" t="s">
        <v>2</v>
      </c>
      <c r="D3" s="974" t="s">
        <v>3</v>
      </c>
      <c r="E3" s="974" t="s">
        <v>4</v>
      </c>
      <c r="F3" s="969" t="s">
        <v>294</v>
      </c>
      <c r="G3" s="968" t="s">
        <v>269</v>
      </c>
      <c r="H3" s="968"/>
      <c r="I3" s="968"/>
      <c r="J3" s="968"/>
      <c r="K3" s="968"/>
      <c r="L3" s="968"/>
      <c r="M3" s="968"/>
      <c r="N3" s="968"/>
    </row>
    <row r="4" spans="1:14">
      <c r="A4" s="974"/>
      <c r="B4" s="974"/>
      <c r="C4" s="974"/>
      <c r="D4" s="974"/>
      <c r="E4" s="974"/>
      <c r="F4" s="970"/>
      <c r="G4" s="967" t="s">
        <v>242</v>
      </c>
      <c r="H4" s="967" t="s">
        <v>362</v>
      </c>
      <c r="I4" s="967" t="s">
        <v>243</v>
      </c>
      <c r="J4" s="967" t="s">
        <v>363</v>
      </c>
      <c r="K4" s="967" t="s">
        <v>250</v>
      </c>
      <c r="L4" s="967" t="s">
        <v>244</v>
      </c>
      <c r="M4" s="967" t="s">
        <v>275</v>
      </c>
      <c r="N4" s="977" t="s">
        <v>281</v>
      </c>
    </row>
    <row r="5" spans="1:14">
      <c r="A5" s="974"/>
      <c r="B5" s="974"/>
      <c r="C5" s="974"/>
      <c r="D5" s="974"/>
      <c r="E5" s="974"/>
      <c r="F5" s="971"/>
      <c r="G5" s="967"/>
      <c r="H5" s="967"/>
      <c r="I5" s="967"/>
      <c r="J5" s="967"/>
      <c r="K5" s="967"/>
      <c r="L5" s="967"/>
      <c r="M5" s="967"/>
      <c r="N5" s="977"/>
    </row>
    <row r="6" spans="1:14">
      <c r="A6" s="978" t="s">
        <v>5</v>
      </c>
      <c r="B6" s="975" t="s">
        <v>6</v>
      </c>
      <c r="C6" s="975" t="s">
        <v>7</v>
      </c>
      <c r="D6" s="15">
        <v>1</v>
      </c>
      <c r="E6" s="32" t="s">
        <v>302</v>
      </c>
      <c r="F6" s="10">
        <f>'PIP Proposal _ FY 2026-27'!X6</f>
        <v>1352.961</v>
      </c>
      <c r="G6" s="10">
        <f>'PIP Proposal _ FY 2026-27'!AI6</f>
        <v>0</v>
      </c>
      <c r="H6" s="10">
        <f>'PIP Proposal _ FY 2026-27'!AJ6</f>
        <v>0</v>
      </c>
      <c r="I6" s="10">
        <f>'PIP Proposal _ FY 2026-27'!AK6</f>
        <v>0</v>
      </c>
      <c r="J6" s="10">
        <f>'PIP Proposal _ FY 2026-27'!AL6</f>
        <v>0</v>
      </c>
      <c r="K6" s="10">
        <f>'PIP Proposal _ FY 2026-27'!AM6</f>
        <v>0</v>
      </c>
      <c r="L6" s="10">
        <f>'PIP Proposal _ FY 2026-27'!AN6</f>
        <v>0</v>
      </c>
      <c r="M6" s="10">
        <f>'PIP Proposal _ FY 2026-27'!AO6</f>
        <v>0</v>
      </c>
      <c r="N6" s="8">
        <f>'PIP Proposal _ FY 2026-27'!AP6</f>
        <v>0</v>
      </c>
    </row>
    <row r="7" spans="1:14">
      <c r="A7" s="978"/>
      <c r="B7" s="976"/>
      <c r="C7" s="976"/>
      <c r="D7" s="15">
        <v>2</v>
      </c>
      <c r="E7" s="16" t="s">
        <v>8</v>
      </c>
      <c r="F7" s="33">
        <f>'PIP Proposal _ FY 2026-27'!X7</f>
        <v>0</v>
      </c>
      <c r="G7" s="33">
        <f>'PIP Proposal _ FY 2026-27'!AI7</f>
        <v>0</v>
      </c>
      <c r="H7" s="33">
        <f>'PIP Proposal _ FY 2026-27'!AJ7</f>
        <v>0</v>
      </c>
      <c r="I7" s="33">
        <f>'PIP Proposal _ FY 2026-27'!AK7</f>
        <v>0</v>
      </c>
      <c r="J7" s="33">
        <f>'PIP Proposal _ FY 2026-27'!AL7</f>
        <v>0</v>
      </c>
      <c r="K7" s="33">
        <f>'PIP Proposal _ FY 2026-27'!AM7</f>
        <v>0</v>
      </c>
      <c r="L7" s="33">
        <f>'PIP Proposal _ FY 2026-27'!AN7</f>
        <v>0</v>
      </c>
      <c r="M7" s="33">
        <f>'PIP Proposal _ FY 2026-27'!AO7</f>
        <v>0</v>
      </c>
      <c r="N7" s="34">
        <f>'PIP Proposal _ FY 2026-27'!AP7</f>
        <v>0</v>
      </c>
    </row>
    <row r="8" spans="1:14">
      <c r="A8" s="978"/>
      <c r="B8" s="976"/>
      <c r="C8" s="976"/>
      <c r="D8" s="15">
        <v>3</v>
      </c>
      <c r="E8" s="16" t="s">
        <v>9</v>
      </c>
      <c r="F8" s="33">
        <f>'PIP Proposal _ FY 2026-27'!X8</f>
        <v>27335</v>
      </c>
      <c r="G8" s="33">
        <f>'PIP Proposal _ FY 2026-27'!AI8</f>
        <v>0</v>
      </c>
      <c r="H8" s="33">
        <f>'PIP Proposal _ FY 2026-27'!AJ8</f>
        <v>0</v>
      </c>
      <c r="I8" s="33">
        <f>'PIP Proposal _ FY 2026-27'!AK8</f>
        <v>0</v>
      </c>
      <c r="J8" s="33">
        <f>'PIP Proposal _ FY 2026-27'!AL8</f>
        <v>0</v>
      </c>
      <c r="K8" s="33">
        <f>'PIP Proposal _ FY 2026-27'!AM8</f>
        <v>0</v>
      </c>
      <c r="L8" s="33">
        <f>'PIP Proposal _ FY 2026-27'!AN8</f>
        <v>0</v>
      </c>
      <c r="M8" s="33">
        <f>'PIP Proposal _ FY 2026-27'!AO8</f>
        <v>0</v>
      </c>
      <c r="N8" s="34">
        <f>'PIP Proposal _ FY 2026-27'!AP8</f>
        <v>0</v>
      </c>
    </row>
    <row r="9" spans="1:14" ht="30">
      <c r="A9" s="978"/>
      <c r="B9" s="976"/>
      <c r="C9" s="976"/>
      <c r="D9" s="15">
        <v>4</v>
      </c>
      <c r="E9" s="16" t="s">
        <v>10</v>
      </c>
      <c r="F9" s="33">
        <f>'PIP Proposal _ FY 2026-27'!X9</f>
        <v>10515</v>
      </c>
      <c r="G9" s="33">
        <f>'PIP Proposal _ FY 2026-27'!AI9</f>
        <v>0</v>
      </c>
      <c r="H9" s="33">
        <f>'PIP Proposal _ FY 2026-27'!AJ9</f>
        <v>0</v>
      </c>
      <c r="I9" s="33">
        <f>'PIP Proposal _ FY 2026-27'!AK9</f>
        <v>0</v>
      </c>
      <c r="J9" s="33">
        <f>'PIP Proposal _ FY 2026-27'!AL9</f>
        <v>0</v>
      </c>
      <c r="K9" s="33">
        <f>'PIP Proposal _ FY 2026-27'!AM9</f>
        <v>0</v>
      </c>
      <c r="L9" s="33">
        <f>'PIP Proposal _ FY 2026-27'!AN9</f>
        <v>0</v>
      </c>
      <c r="M9" s="33">
        <f>'PIP Proposal _ FY 2026-27'!AO9</f>
        <v>0</v>
      </c>
      <c r="N9" s="34">
        <f>'PIP Proposal _ FY 2026-27'!AP9</f>
        <v>0</v>
      </c>
    </row>
    <row r="10" spans="1:14">
      <c r="A10" s="978"/>
      <c r="B10" s="976"/>
      <c r="C10" s="976"/>
      <c r="D10" s="15">
        <v>5</v>
      </c>
      <c r="E10" s="16" t="s">
        <v>336</v>
      </c>
      <c r="F10" s="33">
        <f>'PIP Proposal _ FY 2026-27'!X10</f>
        <v>14537.075000000001</v>
      </c>
      <c r="G10" s="33">
        <f>'PIP Proposal _ FY 2026-27'!AI10</f>
        <v>0</v>
      </c>
      <c r="H10" s="33">
        <f>'PIP Proposal _ FY 2026-27'!AJ10</f>
        <v>0</v>
      </c>
      <c r="I10" s="33">
        <f>'PIP Proposal _ FY 2026-27'!AK10</f>
        <v>0</v>
      </c>
      <c r="J10" s="33">
        <f>'PIP Proposal _ FY 2026-27'!AL10</f>
        <v>0</v>
      </c>
      <c r="K10" s="33">
        <f>'PIP Proposal _ FY 2026-27'!AM10</f>
        <v>0</v>
      </c>
      <c r="L10" s="33">
        <f>'PIP Proposal _ FY 2026-27'!AN10</f>
        <v>0</v>
      </c>
      <c r="M10" s="33">
        <f>'PIP Proposal _ FY 2026-27'!AO10</f>
        <v>0</v>
      </c>
      <c r="N10" s="34">
        <f>'PIP Proposal _ FY 2026-27'!AP10</f>
        <v>0</v>
      </c>
    </row>
    <row r="11" spans="1:14">
      <c r="A11" s="978"/>
      <c r="B11" s="976"/>
      <c r="C11" s="976"/>
      <c r="D11" s="15">
        <v>6</v>
      </c>
      <c r="E11" s="16" t="s">
        <v>11</v>
      </c>
      <c r="F11" s="33">
        <f>'PIP Proposal _ FY 2026-27'!X11</f>
        <v>1296.82</v>
      </c>
      <c r="G11" s="33">
        <f>'PIP Proposal _ FY 2026-27'!AI11</f>
        <v>0</v>
      </c>
      <c r="H11" s="33">
        <f>'PIP Proposal _ FY 2026-27'!AJ11</f>
        <v>0</v>
      </c>
      <c r="I11" s="33">
        <f>'PIP Proposal _ FY 2026-27'!AK11</f>
        <v>0</v>
      </c>
      <c r="J11" s="33">
        <f>'PIP Proposal _ FY 2026-27'!AL11</f>
        <v>0</v>
      </c>
      <c r="K11" s="33">
        <f>'PIP Proposal _ FY 2026-27'!AM11</f>
        <v>0</v>
      </c>
      <c r="L11" s="33">
        <f>'PIP Proposal _ FY 2026-27'!AN11</f>
        <v>0</v>
      </c>
      <c r="M11" s="33">
        <f>'PIP Proposal _ FY 2026-27'!AO11</f>
        <v>0</v>
      </c>
      <c r="N11" s="34">
        <f>'PIP Proposal _ FY 2026-27'!AP11</f>
        <v>0</v>
      </c>
    </row>
    <row r="12" spans="1:14">
      <c r="A12" s="978"/>
      <c r="B12" s="976"/>
      <c r="C12" s="976"/>
      <c r="D12" s="15">
        <v>7</v>
      </c>
      <c r="E12" s="16" t="s">
        <v>12</v>
      </c>
      <c r="F12" s="33">
        <f>'PIP Proposal _ FY 2026-27'!X12</f>
        <v>13.56</v>
      </c>
      <c r="G12" s="33">
        <f>'PIP Proposal _ FY 2026-27'!AI12</f>
        <v>0</v>
      </c>
      <c r="H12" s="33">
        <f>'PIP Proposal _ FY 2026-27'!AJ12</f>
        <v>0</v>
      </c>
      <c r="I12" s="33">
        <f>'PIP Proposal _ FY 2026-27'!AK12</f>
        <v>0</v>
      </c>
      <c r="J12" s="33">
        <f>'PIP Proposal _ FY 2026-27'!AL12</f>
        <v>0</v>
      </c>
      <c r="K12" s="33">
        <f>'PIP Proposal _ FY 2026-27'!AM12</f>
        <v>0</v>
      </c>
      <c r="L12" s="33">
        <f>'PIP Proposal _ FY 2026-27'!AN12</f>
        <v>0</v>
      </c>
      <c r="M12" s="33">
        <f>'PIP Proposal _ FY 2026-27'!AO12</f>
        <v>0</v>
      </c>
      <c r="N12" s="34">
        <f>'PIP Proposal _ FY 2026-27'!AP12</f>
        <v>0</v>
      </c>
    </row>
    <row r="13" spans="1:14">
      <c r="A13" s="978"/>
      <c r="B13" s="976"/>
      <c r="C13" s="976"/>
      <c r="D13" s="15">
        <v>8</v>
      </c>
      <c r="E13" s="16" t="s">
        <v>13</v>
      </c>
      <c r="F13" s="33">
        <f>'PIP Proposal _ FY 2026-27'!X13</f>
        <v>673.27</v>
      </c>
      <c r="G13" s="33">
        <f>'PIP Proposal _ FY 2026-27'!AI13</f>
        <v>0</v>
      </c>
      <c r="H13" s="33">
        <f>'PIP Proposal _ FY 2026-27'!AJ13</f>
        <v>0</v>
      </c>
      <c r="I13" s="33">
        <f>'PIP Proposal _ FY 2026-27'!AK13</f>
        <v>0</v>
      </c>
      <c r="J13" s="33">
        <f>'PIP Proposal _ FY 2026-27'!AL13</f>
        <v>0</v>
      </c>
      <c r="K13" s="33">
        <f>'PIP Proposal _ FY 2026-27'!AM13</f>
        <v>0</v>
      </c>
      <c r="L13" s="33">
        <f>'PIP Proposal _ FY 2026-27'!AN13</f>
        <v>0</v>
      </c>
      <c r="M13" s="33">
        <f>'PIP Proposal _ FY 2026-27'!AO13</f>
        <v>0</v>
      </c>
      <c r="N13" s="34">
        <f>'PIP Proposal _ FY 2026-27'!AP13</f>
        <v>0</v>
      </c>
    </row>
    <row r="14" spans="1:14">
      <c r="A14" s="978"/>
      <c r="B14" s="976"/>
      <c r="C14" s="976"/>
      <c r="D14" s="15">
        <v>9</v>
      </c>
      <c r="E14" s="17" t="s">
        <v>14</v>
      </c>
      <c r="F14" s="33">
        <f>'PIP Proposal _ FY 2026-27'!X14</f>
        <v>67.260000000000005</v>
      </c>
      <c r="G14" s="33">
        <f>'PIP Proposal _ FY 2026-27'!AI14</f>
        <v>0</v>
      </c>
      <c r="H14" s="33">
        <f>'PIP Proposal _ FY 2026-27'!AJ14</f>
        <v>0</v>
      </c>
      <c r="I14" s="33">
        <f>'PIP Proposal _ FY 2026-27'!AK14</f>
        <v>0</v>
      </c>
      <c r="J14" s="33">
        <f>'PIP Proposal _ FY 2026-27'!AL14</f>
        <v>0</v>
      </c>
      <c r="K14" s="33">
        <f>'PIP Proposal _ FY 2026-27'!AM14</f>
        <v>0</v>
      </c>
      <c r="L14" s="33">
        <f>'PIP Proposal _ FY 2026-27'!AN14</f>
        <v>0</v>
      </c>
      <c r="M14" s="33">
        <f>'PIP Proposal _ FY 2026-27'!AO14</f>
        <v>0</v>
      </c>
      <c r="N14" s="34">
        <f>'PIP Proposal _ FY 2026-27'!AP14</f>
        <v>0</v>
      </c>
    </row>
    <row r="15" spans="1:14">
      <c r="A15" s="978"/>
      <c r="B15" s="976"/>
      <c r="C15" s="976"/>
      <c r="D15" s="15">
        <v>10</v>
      </c>
      <c r="E15" s="16" t="s">
        <v>15</v>
      </c>
      <c r="F15" s="33">
        <f>'PIP Proposal _ FY 2026-27'!X15</f>
        <v>179.82999999999998</v>
      </c>
      <c r="G15" s="33">
        <f>'PIP Proposal _ FY 2026-27'!AI15</f>
        <v>0</v>
      </c>
      <c r="H15" s="33">
        <f>'PIP Proposal _ FY 2026-27'!AJ15</f>
        <v>0</v>
      </c>
      <c r="I15" s="33">
        <f>'PIP Proposal _ FY 2026-27'!AK15</f>
        <v>0</v>
      </c>
      <c r="J15" s="33">
        <f>'PIP Proposal _ FY 2026-27'!AL15</f>
        <v>0</v>
      </c>
      <c r="K15" s="33">
        <f>'PIP Proposal _ FY 2026-27'!AM15</f>
        <v>0</v>
      </c>
      <c r="L15" s="33">
        <f>'PIP Proposal _ FY 2026-27'!AN15</f>
        <v>0</v>
      </c>
      <c r="M15" s="33">
        <f>'PIP Proposal _ FY 2026-27'!AO15</f>
        <v>0</v>
      </c>
      <c r="N15" s="34">
        <f>'PIP Proposal _ FY 2026-27'!AP15</f>
        <v>0</v>
      </c>
    </row>
    <row r="16" spans="1:14">
      <c r="A16" s="978"/>
      <c r="B16" s="976"/>
      <c r="C16" s="976"/>
      <c r="D16" s="15">
        <v>11</v>
      </c>
      <c r="E16" s="16" t="s">
        <v>335</v>
      </c>
      <c r="F16" s="33">
        <f>'PIP Proposal _ FY 2026-27'!X16</f>
        <v>0</v>
      </c>
      <c r="G16" s="33">
        <f>'PIP Proposal _ FY 2026-27'!AI16</f>
        <v>0</v>
      </c>
      <c r="H16" s="33">
        <f>'PIP Proposal _ FY 2026-27'!AJ16</f>
        <v>0</v>
      </c>
      <c r="I16" s="33">
        <f>'PIP Proposal _ FY 2026-27'!AK16</f>
        <v>0</v>
      </c>
      <c r="J16" s="33">
        <f>'PIP Proposal _ FY 2026-27'!AL16</f>
        <v>0</v>
      </c>
      <c r="K16" s="33">
        <f>'PIP Proposal _ FY 2026-27'!AM16</f>
        <v>0</v>
      </c>
      <c r="L16" s="33">
        <f>'PIP Proposal _ FY 2026-27'!AN16</f>
        <v>0</v>
      </c>
      <c r="M16" s="33">
        <f>'PIP Proposal _ FY 2026-27'!AO16</f>
        <v>0</v>
      </c>
      <c r="N16" s="34">
        <f>'PIP Proposal _ FY 2026-27'!AP16</f>
        <v>0</v>
      </c>
    </row>
    <row r="17" spans="1:14">
      <c r="A17" s="978"/>
      <c r="B17" s="976"/>
      <c r="C17" s="976"/>
      <c r="D17" s="15">
        <v>12</v>
      </c>
      <c r="E17" s="16" t="s">
        <v>16</v>
      </c>
      <c r="F17" s="33">
        <f>'PIP Proposal _ FY 2026-27'!X17</f>
        <v>1287.6300000000001</v>
      </c>
      <c r="G17" s="33">
        <f>'PIP Proposal _ FY 2026-27'!AI17</f>
        <v>0</v>
      </c>
      <c r="H17" s="33">
        <f>'PIP Proposal _ FY 2026-27'!AJ17</f>
        <v>0</v>
      </c>
      <c r="I17" s="33">
        <f>'PIP Proposal _ FY 2026-27'!AK17</f>
        <v>0</v>
      </c>
      <c r="J17" s="33">
        <f>'PIP Proposal _ FY 2026-27'!AL17</f>
        <v>0</v>
      </c>
      <c r="K17" s="33">
        <f>'PIP Proposal _ FY 2026-27'!AM17</f>
        <v>0</v>
      </c>
      <c r="L17" s="33">
        <f>'PIP Proposal _ FY 2026-27'!AN17</f>
        <v>0</v>
      </c>
      <c r="M17" s="33">
        <f>'PIP Proposal _ FY 2026-27'!AO17</f>
        <v>0</v>
      </c>
      <c r="N17" s="34">
        <f>'PIP Proposal _ FY 2026-27'!AP17</f>
        <v>0</v>
      </c>
    </row>
    <row r="18" spans="1:14">
      <c r="A18" s="978"/>
      <c r="B18" s="976"/>
      <c r="C18" s="976"/>
      <c r="D18" s="15">
        <v>13</v>
      </c>
      <c r="E18" s="17" t="s">
        <v>17</v>
      </c>
      <c r="F18" s="33">
        <f>'PIP Proposal _ FY 2026-27'!X18</f>
        <v>1225.47</v>
      </c>
      <c r="G18" s="33">
        <f>'PIP Proposal _ FY 2026-27'!AI18</f>
        <v>0</v>
      </c>
      <c r="H18" s="33">
        <f>'PIP Proposal _ FY 2026-27'!AJ18</f>
        <v>0</v>
      </c>
      <c r="I18" s="33">
        <f>'PIP Proposal _ FY 2026-27'!AK18</f>
        <v>0</v>
      </c>
      <c r="J18" s="33">
        <f>'PIP Proposal _ FY 2026-27'!AL18</f>
        <v>0</v>
      </c>
      <c r="K18" s="33">
        <f>'PIP Proposal _ FY 2026-27'!AM18</f>
        <v>0</v>
      </c>
      <c r="L18" s="33">
        <f>'PIP Proposal _ FY 2026-27'!AN18</f>
        <v>0</v>
      </c>
      <c r="M18" s="33">
        <f>'PIP Proposal _ FY 2026-27'!AO18</f>
        <v>0</v>
      </c>
      <c r="N18" s="34">
        <f>'PIP Proposal _ FY 2026-27'!AP18</f>
        <v>0</v>
      </c>
    </row>
    <row r="19" spans="1:14">
      <c r="A19" s="978"/>
      <c r="B19" s="976"/>
      <c r="C19" s="976"/>
      <c r="D19" s="15">
        <v>14</v>
      </c>
      <c r="E19" s="16" t="s">
        <v>18</v>
      </c>
      <c r="F19" s="33">
        <f>'PIP Proposal _ FY 2026-27'!X19</f>
        <v>3187.46</v>
      </c>
      <c r="G19" s="33">
        <f>'PIP Proposal _ FY 2026-27'!AI19</f>
        <v>0</v>
      </c>
      <c r="H19" s="33">
        <f>'PIP Proposal _ FY 2026-27'!AJ19</f>
        <v>0</v>
      </c>
      <c r="I19" s="33">
        <f>'PIP Proposal _ FY 2026-27'!AK19</f>
        <v>0</v>
      </c>
      <c r="J19" s="33">
        <f>'PIP Proposal _ FY 2026-27'!AL19</f>
        <v>0</v>
      </c>
      <c r="K19" s="33">
        <f>'PIP Proposal _ FY 2026-27'!AM19</f>
        <v>0</v>
      </c>
      <c r="L19" s="33">
        <f>'PIP Proposal _ FY 2026-27'!AN19</f>
        <v>0</v>
      </c>
      <c r="M19" s="33">
        <f>'PIP Proposal _ FY 2026-27'!AO19</f>
        <v>0</v>
      </c>
      <c r="N19" s="34">
        <f>'PIP Proposal _ FY 2026-27'!AP19</f>
        <v>0</v>
      </c>
    </row>
    <row r="20" spans="1:14">
      <c r="A20" s="978"/>
      <c r="B20" s="976"/>
      <c r="C20" s="976"/>
      <c r="D20" s="15">
        <v>15</v>
      </c>
      <c r="E20" s="16" t="s">
        <v>19</v>
      </c>
      <c r="F20" s="36"/>
      <c r="G20" s="36"/>
      <c r="H20" s="36"/>
      <c r="I20" s="36"/>
      <c r="J20" s="36"/>
      <c r="K20" s="36"/>
      <c r="L20" s="36"/>
      <c r="M20" s="36"/>
      <c r="N20" s="37"/>
    </row>
    <row r="21" spans="1:14">
      <c r="A21" s="978"/>
      <c r="B21" s="976"/>
      <c r="C21" s="976"/>
      <c r="D21" s="15">
        <v>16</v>
      </c>
      <c r="E21" s="16" t="s">
        <v>20</v>
      </c>
      <c r="F21" s="36"/>
      <c r="G21" s="36"/>
      <c r="H21" s="36"/>
      <c r="I21" s="36"/>
      <c r="J21" s="36"/>
      <c r="K21" s="36"/>
      <c r="L21" s="36"/>
      <c r="M21" s="36"/>
      <c r="N21" s="37"/>
    </row>
    <row r="22" spans="1:14">
      <c r="A22" s="978"/>
      <c r="B22" s="976"/>
      <c r="C22" s="976"/>
      <c r="D22" s="15">
        <v>17</v>
      </c>
      <c r="E22" s="16" t="s">
        <v>21</v>
      </c>
      <c r="F22" s="33">
        <f>'PIP Proposal _ FY 2026-27'!X22</f>
        <v>630.5</v>
      </c>
      <c r="G22" s="33">
        <f>'PIP Proposal _ FY 2026-27'!AI22</f>
        <v>0</v>
      </c>
      <c r="H22" s="33">
        <f>'PIP Proposal _ FY 2026-27'!AJ22</f>
        <v>0</v>
      </c>
      <c r="I22" s="33">
        <f>'PIP Proposal _ FY 2026-27'!AK22</f>
        <v>0</v>
      </c>
      <c r="J22" s="33">
        <f>'PIP Proposal _ FY 2026-27'!AL22</f>
        <v>0</v>
      </c>
      <c r="K22" s="33">
        <f>'PIP Proposal _ FY 2026-27'!AM22</f>
        <v>0</v>
      </c>
      <c r="L22" s="33">
        <f>'PIP Proposal _ FY 2026-27'!AN22</f>
        <v>0</v>
      </c>
      <c r="M22" s="33">
        <f>'PIP Proposal _ FY 2026-27'!AO22</f>
        <v>0</v>
      </c>
      <c r="N22" s="34">
        <f>'PIP Proposal _ FY 2026-27'!AP22</f>
        <v>0</v>
      </c>
    </row>
    <row r="23" spans="1:14">
      <c r="A23" s="978"/>
      <c r="B23" s="976"/>
      <c r="C23" s="976"/>
      <c r="D23" s="15">
        <v>18</v>
      </c>
      <c r="E23" s="16" t="s">
        <v>22</v>
      </c>
      <c r="F23" s="36"/>
      <c r="G23" s="36"/>
      <c r="H23" s="36"/>
      <c r="I23" s="36"/>
      <c r="J23" s="36"/>
      <c r="K23" s="36"/>
      <c r="L23" s="36"/>
      <c r="M23" s="36"/>
      <c r="N23" s="37"/>
    </row>
    <row r="24" spans="1:14">
      <c r="A24" s="978"/>
      <c r="B24" s="975" t="s">
        <v>23</v>
      </c>
      <c r="C24" s="979" t="s">
        <v>24</v>
      </c>
      <c r="D24" s="15">
        <v>19</v>
      </c>
      <c r="E24" s="19" t="s">
        <v>24</v>
      </c>
      <c r="F24" s="33">
        <f>'PIP Proposal _ FY 2026-27'!X24</f>
        <v>0</v>
      </c>
      <c r="G24" s="33">
        <f>'PIP Proposal _ FY 2026-27'!AI24</f>
        <v>0</v>
      </c>
      <c r="H24" s="33">
        <f>'PIP Proposal _ FY 2026-27'!AJ24</f>
        <v>0</v>
      </c>
      <c r="I24" s="33">
        <f>'PIP Proposal _ FY 2026-27'!AK24</f>
        <v>0</v>
      </c>
      <c r="J24" s="33">
        <f>'PIP Proposal _ FY 2026-27'!AL24</f>
        <v>0</v>
      </c>
      <c r="K24" s="33">
        <f>'PIP Proposal _ FY 2026-27'!AM24</f>
        <v>0</v>
      </c>
      <c r="L24" s="33">
        <f>'PIP Proposal _ FY 2026-27'!AN24</f>
        <v>0</v>
      </c>
      <c r="M24" s="33">
        <f>'PIP Proposal _ FY 2026-27'!AO24</f>
        <v>0</v>
      </c>
      <c r="N24" s="34">
        <f>'PIP Proposal _ FY 2026-27'!AP24</f>
        <v>0</v>
      </c>
    </row>
    <row r="25" spans="1:14" ht="30">
      <c r="A25" s="978"/>
      <c r="B25" s="976"/>
      <c r="C25" s="979"/>
      <c r="D25" s="14">
        <v>20</v>
      </c>
      <c r="E25" s="16" t="s">
        <v>25</v>
      </c>
      <c r="F25" s="33">
        <f>'PIP Proposal _ FY 2026-27'!X25</f>
        <v>2</v>
      </c>
      <c r="G25" s="33">
        <f>'PIP Proposal _ FY 2026-27'!AI25</f>
        <v>0</v>
      </c>
      <c r="H25" s="33">
        <f>'PIP Proposal _ FY 2026-27'!AJ25</f>
        <v>0</v>
      </c>
      <c r="I25" s="33">
        <f>'PIP Proposal _ FY 2026-27'!AK25</f>
        <v>0</v>
      </c>
      <c r="J25" s="33">
        <f>'PIP Proposal _ FY 2026-27'!AL25</f>
        <v>0</v>
      </c>
      <c r="K25" s="33">
        <f>'PIP Proposal _ FY 2026-27'!AM25</f>
        <v>0</v>
      </c>
      <c r="L25" s="33">
        <f>'PIP Proposal _ FY 2026-27'!AN25</f>
        <v>0</v>
      </c>
      <c r="M25" s="33">
        <f>'PIP Proposal _ FY 2026-27'!AO25</f>
        <v>0</v>
      </c>
      <c r="N25" s="34">
        <f>'PIP Proposal _ FY 2026-27'!AP25</f>
        <v>0</v>
      </c>
    </row>
    <row r="26" spans="1:14">
      <c r="A26" s="978"/>
      <c r="B26" s="975" t="s">
        <v>26</v>
      </c>
      <c r="C26" s="975" t="s">
        <v>27</v>
      </c>
      <c r="D26" s="14">
        <v>21</v>
      </c>
      <c r="E26" s="16" t="s">
        <v>28</v>
      </c>
      <c r="F26" s="33">
        <f>'PIP Proposal _ FY 2026-27'!X26</f>
        <v>3149.31</v>
      </c>
      <c r="G26" s="33">
        <f>'PIP Proposal _ FY 2026-27'!AI26</f>
        <v>0</v>
      </c>
      <c r="H26" s="33">
        <f>'PIP Proposal _ FY 2026-27'!AJ26</f>
        <v>0</v>
      </c>
      <c r="I26" s="33">
        <f>'PIP Proposal _ FY 2026-27'!AK26</f>
        <v>0</v>
      </c>
      <c r="J26" s="33">
        <f>'PIP Proposal _ FY 2026-27'!AL26</f>
        <v>0</v>
      </c>
      <c r="K26" s="33">
        <f>'PIP Proposal _ FY 2026-27'!AM26</f>
        <v>0</v>
      </c>
      <c r="L26" s="33">
        <f>'PIP Proposal _ FY 2026-27'!AN26</f>
        <v>0</v>
      </c>
      <c r="M26" s="33">
        <f>'PIP Proposal _ FY 2026-27'!AO26</f>
        <v>0</v>
      </c>
      <c r="N26" s="34">
        <f>'PIP Proposal _ FY 2026-27'!AP26</f>
        <v>0</v>
      </c>
    </row>
    <row r="27" spans="1:14" ht="30">
      <c r="A27" s="978"/>
      <c r="B27" s="975"/>
      <c r="C27" s="975"/>
      <c r="D27" s="14">
        <v>22</v>
      </c>
      <c r="E27" s="16" t="s">
        <v>29</v>
      </c>
      <c r="F27" s="33">
        <f>'PIP Proposal _ FY 2026-27'!X27</f>
        <v>2929.83</v>
      </c>
      <c r="G27" s="33">
        <f>'PIP Proposal _ FY 2026-27'!AI27</f>
        <v>0</v>
      </c>
      <c r="H27" s="33">
        <f>'PIP Proposal _ FY 2026-27'!AJ27</f>
        <v>0</v>
      </c>
      <c r="I27" s="33">
        <f>'PIP Proposal _ FY 2026-27'!AK27</f>
        <v>0</v>
      </c>
      <c r="J27" s="33">
        <f>'PIP Proposal _ FY 2026-27'!AL27</f>
        <v>0</v>
      </c>
      <c r="K27" s="33">
        <f>'PIP Proposal _ FY 2026-27'!AM27</f>
        <v>0</v>
      </c>
      <c r="L27" s="33">
        <f>'PIP Proposal _ FY 2026-27'!AN27</f>
        <v>0</v>
      </c>
      <c r="M27" s="33">
        <f>'PIP Proposal _ FY 2026-27'!AO27</f>
        <v>0</v>
      </c>
      <c r="N27" s="34">
        <f>'PIP Proposal _ FY 2026-27'!AP27</f>
        <v>0</v>
      </c>
    </row>
    <row r="28" spans="1:14">
      <c r="A28" s="978"/>
      <c r="B28" s="975"/>
      <c r="C28" s="975"/>
      <c r="D28" s="14">
        <v>23</v>
      </c>
      <c r="E28" s="16" t="s">
        <v>30</v>
      </c>
      <c r="F28" s="33">
        <f>'PIP Proposal _ FY 2026-27'!X28</f>
        <v>321.54000000000002</v>
      </c>
      <c r="G28" s="33">
        <f>'PIP Proposal _ FY 2026-27'!AI28</f>
        <v>0</v>
      </c>
      <c r="H28" s="33">
        <f>'PIP Proposal _ FY 2026-27'!AJ28</f>
        <v>0</v>
      </c>
      <c r="I28" s="33">
        <f>'PIP Proposal _ FY 2026-27'!AK28</f>
        <v>0</v>
      </c>
      <c r="J28" s="33">
        <f>'PIP Proposal _ FY 2026-27'!AL28</f>
        <v>0</v>
      </c>
      <c r="K28" s="33">
        <f>'PIP Proposal _ FY 2026-27'!AM28</f>
        <v>0</v>
      </c>
      <c r="L28" s="33">
        <f>'PIP Proposal _ FY 2026-27'!AN28</f>
        <v>0</v>
      </c>
      <c r="M28" s="33">
        <f>'PIP Proposal _ FY 2026-27'!AO28</f>
        <v>0</v>
      </c>
      <c r="N28" s="34">
        <f>'PIP Proposal _ FY 2026-27'!AP28</f>
        <v>0</v>
      </c>
    </row>
    <row r="29" spans="1:14">
      <c r="A29" s="978"/>
      <c r="B29" s="975"/>
      <c r="C29" s="975"/>
      <c r="D29" s="14">
        <v>24</v>
      </c>
      <c r="E29" s="16" t="s">
        <v>31</v>
      </c>
      <c r="F29" s="33">
        <f>'PIP Proposal _ FY 2026-27'!X29</f>
        <v>1436.6</v>
      </c>
      <c r="G29" s="33">
        <f>'PIP Proposal _ FY 2026-27'!AI29</f>
        <v>0</v>
      </c>
      <c r="H29" s="33">
        <f>'PIP Proposal _ FY 2026-27'!AJ29</f>
        <v>0</v>
      </c>
      <c r="I29" s="33">
        <f>'PIP Proposal _ FY 2026-27'!AK29</f>
        <v>0</v>
      </c>
      <c r="J29" s="33">
        <f>'PIP Proposal _ FY 2026-27'!AL29</f>
        <v>0</v>
      </c>
      <c r="K29" s="33">
        <f>'PIP Proposal _ FY 2026-27'!AM29</f>
        <v>0</v>
      </c>
      <c r="L29" s="33">
        <f>'PIP Proposal _ FY 2026-27'!AN29</f>
        <v>0</v>
      </c>
      <c r="M29" s="33">
        <f>'PIP Proposal _ FY 2026-27'!AO29</f>
        <v>0</v>
      </c>
      <c r="N29" s="34">
        <f>'PIP Proposal _ FY 2026-27'!AP29</f>
        <v>0</v>
      </c>
    </row>
    <row r="30" spans="1:14">
      <c r="A30" s="978"/>
      <c r="B30" s="975"/>
      <c r="C30" s="975"/>
      <c r="D30" s="14">
        <v>25</v>
      </c>
      <c r="E30" s="16" t="s">
        <v>32</v>
      </c>
      <c r="F30" s="33">
        <f>'PIP Proposal _ FY 2026-27'!X30</f>
        <v>63</v>
      </c>
      <c r="G30" s="33">
        <f>'PIP Proposal _ FY 2026-27'!AI30</f>
        <v>0</v>
      </c>
      <c r="H30" s="33">
        <f>'PIP Proposal _ FY 2026-27'!AJ30</f>
        <v>0</v>
      </c>
      <c r="I30" s="33">
        <f>'PIP Proposal _ FY 2026-27'!AK30</f>
        <v>0</v>
      </c>
      <c r="J30" s="33">
        <f>'PIP Proposal _ FY 2026-27'!AL30</f>
        <v>0</v>
      </c>
      <c r="K30" s="33">
        <f>'PIP Proposal _ FY 2026-27'!AM30</f>
        <v>0</v>
      </c>
      <c r="L30" s="33">
        <f>'PIP Proposal _ FY 2026-27'!AN30</f>
        <v>0</v>
      </c>
      <c r="M30" s="33">
        <f>'PIP Proposal _ FY 2026-27'!AO30</f>
        <v>0</v>
      </c>
      <c r="N30" s="34">
        <f>'PIP Proposal _ FY 2026-27'!AP30</f>
        <v>0</v>
      </c>
    </row>
    <row r="31" spans="1:14">
      <c r="A31" s="978"/>
      <c r="B31" s="975"/>
      <c r="C31" s="975"/>
      <c r="D31" s="14">
        <v>26</v>
      </c>
      <c r="E31" s="16" t="s">
        <v>33</v>
      </c>
      <c r="F31" s="33">
        <f>'PIP Proposal _ FY 2026-27'!X31</f>
        <v>1042.7239999999999</v>
      </c>
      <c r="G31" s="33">
        <f>'PIP Proposal _ FY 2026-27'!AI31</f>
        <v>0</v>
      </c>
      <c r="H31" s="33">
        <f>'PIP Proposal _ FY 2026-27'!AJ31</f>
        <v>0</v>
      </c>
      <c r="I31" s="33">
        <f>'PIP Proposal _ FY 2026-27'!AK31</f>
        <v>0</v>
      </c>
      <c r="J31" s="33">
        <f>'PIP Proposal _ FY 2026-27'!AL31</f>
        <v>0</v>
      </c>
      <c r="K31" s="33">
        <f>'PIP Proposal _ FY 2026-27'!AM31</f>
        <v>0</v>
      </c>
      <c r="L31" s="33">
        <f>'PIP Proposal _ FY 2026-27'!AN31</f>
        <v>0</v>
      </c>
      <c r="M31" s="33">
        <f>'PIP Proposal _ FY 2026-27'!AO31</f>
        <v>0</v>
      </c>
      <c r="N31" s="34">
        <f>'PIP Proposal _ FY 2026-27'!AP31</f>
        <v>0</v>
      </c>
    </row>
    <row r="32" spans="1:14">
      <c r="A32" s="978"/>
      <c r="B32" s="975"/>
      <c r="C32" s="975"/>
      <c r="D32" s="14">
        <v>27</v>
      </c>
      <c r="E32" s="16" t="s">
        <v>34</v>
      </c>
      <c r="F32" s="33">
        <f>'PIP Proposal _ FY 2026-27'!X32</f>
        <v>49</v>
      </c>
      <c r="G32" s="33">
        <f>'PIP Proposal _ FY 2026-27'!AI32</f>
        <v>0</v>
      </c>
      <c r="H32" s="33">
        <f>'PIP Proposal _ FY 2026-27'!AJ32</f>
        <v>0</v>
      </c>
      <c r="I32" s="33">
        <f>'PIP Proposal _ FY 2026-27'!AK32</f>
        <v>0</v>
      </c>
      <c r="J32" s="33">
        <f>'PIP Proposal _ FY 2026-27'!AL32</f>
        <v>0</v>
      </c>
      <c r="K32" s="33">
        <f>'PIP Proposal _ FY 2026-27'!AM32</f>
        <v>0</v>
      </c>
      <c r="L32" s="33">
        <f>'PIP Proposal _ FY 2026-27'!AN32</f>
        <v>0</v>
      </c>
      <c r="M32" s="33">
        <f>'PIP Proposal _ FY 2026-27'!AO32</f>
        <v>0</v>
      </c>
      <c r="N32" s="34">
        <f>'PIP Proposal _ FY 2026-27'!AP32</f>
        <v>0</v>
      </c>
    </row>
    <row r="33" spans="1:14" ht="30">
      <c r="A33" s="978"/>
      <c r="B33" s="975"/>
      <c r="C33" s="975"/>
      <c r="D33" s="14">
        <v>28</v>
      </c>
      <c r="E33" s="16" t="s">
        <v>10</v>
      </c>
      <c r="F33" s="33">
        <f>'PIP Proposal _ FY 2026-27'!X33</f>
        <v>249.6</v>
      </c>
      <c r="G33" s="33">
        <f>'PIP Proposal _ FY 2026-27'!AI33</f>
        <v>0</v>
      </c>
      <c r="H33" s="33">
        <f>'PIP Proposal _ FY 2026-27'!AJ33</f>
        <v>0</v>
      </c>
      <c r="I33" s="33">
        <f>'PIP Proposal _ FY 2026-27'!AK33</f>
        <v>0</v>
      </c>
      <c r="J33" s="33">
        <f>'PIP Proposal _ FY 2026-27'!AL33</f>
        <v>0</v>
      </c>
      <c r="K33" s="33">
        <f>'PIP Proposal _ FY 2026-27'!AM33</f>
        <v>0</v>
      </c>
      <c r="L33" s="33">
        <f>'PIP Proposal _ FY 2026-27'!AN33</f>
        <v>0</v>
      </c>
      <c r="M33" s="33">
        <f>'PIP Proposal _ FY 2026-27'!AO33</f>
        <v>0</v>
      </c>
      <c r="N33" s="34">
        <f>'PIP Proposal _ FY 2026-27'!AP33</f>
        <v>0</v>
      </c>
    </row>
    <row r="34" spans="1:14">
      <c r="A34" s="978"/>
      <c r="B34" s="975"/>
      <c r="C34" s="975"/>
      <c r="D34" s="14">
        <v>29</v>
      </c>
      <c r="E34" s="16" t="s">
        <v>336</v>
      </c>
      <c r="F34" s="33">
        <f>'PIP Proposal _ FY 2026-27'!X34</f>
        <v>0</v>
      </c>
      <c r="G34" s="33">
        <f>'PIP Proposal _ FY 2026-27'!AI34</f>
        <v>0</v>
      </c>
      <c r="H34" s="33">
        <f>'PIP Proposal _ FY 2026-27'!AJ34</f>
        <v>0</v>
      </c>
      <c r="I34" s="33">
        <f>'PIP Proposal _ FY 2026-27'!AK34</f>
        <v>0</v>
      </c>
      <c r="J34" s="33">
        <f>'PIP Proposal _ FY 2026-27'!AL34</f>
        <v>0</v>
      </c>
      <c r="K34" s="33">
        <f>'PIP Proposal _ FY 2026-27'!AM34</f>
        <v>0</v>
      </c>
      <c r="L34" s="33">
        <f>'PIP Proposal _ FY 2026-27'!AN34</f>
        <v>0</v>
      </c>
      <c r="M34" s="33">
        <f>'PIP Proposal _ FY 2026-27'!AO34</f>
        <v>0</v>
      </c>
      <c r="N34" s="34">
        <f>'PIP Proposal _ FY 2026-27'!AP34</f>
        <v>0</v>
      </c>
    </row>
    <row r="35" spans="1:14">
      <c r="A35" s="978"/>
      <c r="B35" s="975"/>
      <c r="C35" s="975"/>
      <c r="D35" s="14">
        <v>30</v>
      </c>
      <c r="E35" s="16" t="s">
        <v>35</v>
      </c>
      <c r="F35" s="33">
        <f>'PIP Proposal _ FY 2026-27'!X35</f>
        <v>0</v>
      </c>
      <c r="G35" s="33">
        <f>'PIP Proposal _ FY 2026-27'!AI35</f>
        <v>0</v>
      </c>
      <c r="H35" s="33">
        <f>'PIP Proposal _ FY 2026-27'!AJ35</f>
        <v>0</v>
      </c>
      <c r="I35" s="33">
        <f>'PIP Proposal _ FY 2026-27'!AK35</f>
        <v>0</v>
      </c>
      <c r="J35" s="33">
        <f>'PIP Proposal _ FY 2026-27'!AL35</f>
        <v>0</v>
      </c>
      <c r="K35" s="33">
        <f>'PIP Proposal _ FY 2026-27'!AM35</f>
        <v>0</v>
      </c>
      <c r="L35" s="33">
        <f>'PIP Proposal _ FY 2026-27'!AN35</f>
        <v>0</v>
      </c>
      <c r="M35" s="33">
        <f>'PIP Proposal _ FY 2026-27'!AO35</f>
        <v>0</v>
      </c>
      <c r="N35" s="34">
        <f>'PIP Proposal _ FY 2026-27'!AP35</f>
        <v>0</v>
      </c>
    </row>
    <row r="36" spans="1:14">
      <c r="A36" s="978"/>
      <c r="B36" s="975"/>
      <c r="C36" s="975"/>
      <c r="D36" s="14">
        <v>31</v>
      </c>
      <c r="E36" s="16" t="s">
        <v>22</v>
      </c>
      <c r="F36" s="36"/>
      <c r="G36" s="36"/>
      <c r="H36" s="36"/>
      <c r="I36" s="36"/>
      <c r="J36" s="36"/>
      <c r="K36" s="36"/>
      <c r="L36" s="36"/>
      <c r="M36" s="36"/>
      <c r="N36" s="37"/>
    </row>
    <row r="37" spans="1:14">
      <c r="A37" s="978"/>
      <c r="B37" s="975" t="s">
        <v>36</v>
      </c>
      <c r="C37" s="975" t="s">
        <v>37</v>
      </c>
      <c r="D37" s="14">
        <v>32</v>
      </c>
      <c r="E37" s="16" t="s">
        <v>38</v>
      </c>
      <c r="F37" s="33">
        <f>'PIP Proposal _ FY 2026-27'!X37</f>
        <v>6223.9239999999991</v>
      </c>
      <c r="G37" s="33">
        <f>'PIP Proposal _ FY 2026-27'!AI37</f>
        <v>0</v>
      </c>
      <c r="H37" s="33">
        <f>'PIP Proposal _ FY 2026-27'!AJ37</f>
        <v>0</v>
      </c>
      <c r="I37" s="33">
        <f>'PIP Proposal _ FY 2026-27'!AK37</f>
        <v>0</v>
      </c>
      <c r="J37" s="33">
        <f>'PIP Proposal _ FY 2026-27'!AL37</f>
        <v>0</v>
      </c>
      <c r="K37" s="33">
        <f>'PIP Proposal _ FY 2026-27'!AM37</f>
        <v>0</v>
      </c>
      <c r="L37" s="33">
        <f>'PIP Proposal _ FY 2026-27'!AN37</f>
        <v>0</v>
      </c>
      <c r="M37" s="33">
        <f>'PIP Proposal _ FY 2026-27'!AO37</f>
        <v>0</v>
      </c>
      <c r="N37" s="34">
        <f>'PIP Proposal _ FY 2026-27'!AP37</f>
        <v>0</v>
      </c>
    </row>
    <row r="38" spans="1:14">
      <c r="A38" s="978"/>
      <c r="B38" s="975"/>
      <c r="C38" s="975"/>
      <c r="D38" s="14">
        <v>33</v>
      </c>
      <c r="E38" s="16" t="s">
        <v>337</v>
      </c>
      <c r="F38" s="33">
        <f>'PIP Proposal _ FY 2026-27'!X38</f>
        <v>2236</v>
      </c>
      <c r="G38" s="33">
        <f>'PIP Proposal _ FY 2026-27'!AI38</f>
        <v>0</v>
      </c>
      <c r="H38" s="33">
        <f>'PIP Proposal _ FY 2026-27'!AJ38</f>
        <v>0</v>
      </c>
      <c r="I38" s="33">
        <f>'PIP Proposal _ FY 2026-27'!AK38</f>
        <v>0</v>
      </c>
      <c r="J38" s="33">
        <f>'PIP Proposal _ FY 2026-27'!AL38</f>
        <v>0</v>
      </c>
      <c r="K38" s="33">
        <f>'PIP Proposal _ FY 2026-27'!AM38</f>
        <v>0</v>
      </c>
      <c r="L38" s="33">
        <f>'PIP Proposal _ FY 2026-27'!AN38</f>
        <v>0</v>
      </c>
      <c r="M38" s="33">
        <f>'PIP Proposal _ FY 2026-27'!AO38</f>
        <v>0</v>
      </c>
      <c r="N38" s="34">
        <f>'PIP Proposal _ FY 2026-27'!AP38</f>
        <v>0</v>
      </c>
    </row>
    <row r="39" spans="1:14">
      <c r="A39" s="978"/>
      <c r="B39" s="975"/>
      <c r="C39" s="975"/>
      <c r="D39" s="14">
        <v>34</v>
      </c>
      <c r="E39" s="16" t="s">
        <v>39</v>
      </c>
      <c r="F39" s="33">
        <f>'PIP Proposal _ FY 2026-27'!X39</f>
        <v>436.60440999999997</v>
      </c>
      <c r="G39" s="33">
        <f>'PIP Proposal _ FY 2026-27'!AI39</f>
        <v>0</v>
      </c>
      <c r="H39" s="33">
        <f>'PIP Proposal _ FY 2026-27'!AJ39</f>
        <v>0</v>
      </c>
      <c r="I39" s="33">
        <f>'PIP Proposal _ FY 2026-27'!AK39</f>
        <v>0</v>
      </c>
      <c r="J39" s="33">
        <f>'PIP Proposal _ FY 2026-27'!AL39</f>
        <v>0</v>
      </c>
      <c r="K39" s="33">
        <f>'PIP Proposal _ FY 2026-27'!AM39</f>
        <v>0</v>
      </c>
      <c r="L39" s="33">
        <f>'PIP Proposal _ FY 2026-27'!AN39</f>
        <v>0</v>
      </c>
      <c r="M39" s="33">
        <f>'PIP Proposal _ FY 2026-27'!AO39</f>
        <v>0</v>
      </c>
      <c r="N39" s="34">
        <f>'PIP Proposal _ FY 2026-27'!AP39</f>
        <v>0</v>
      </c>
    </row>
    <row r="40" spans="1:14">
      <c r="A40" s="978"/>
      <c r="B40" s="975" t="s">
        <v>40</v>
      </c>
      <c r="C40" s="975" t="s">
        <v>41</v>
      </c>
      <c r="D40" s="14">
        <v>35</v>
      </c>
      <c r="E40" s="32" t="s">
        <v>338</v>
      </c>
      <c r="F40" s="33">
        <f>'PIP Proposal _ FY 2026-27'!X40</f>
        <v>45.77</v>
      </c>
      <c r="G40" s="33">
        <f>'PIP Proposal _ FY 2026-27'!AI40</f>
        <v>0</v>
      </c>
      <c r="H40" s="33">
        <f>'PIP Proposal _ FY 2026-27'!AJ40</f>
        <v>0</v>
      </c>
      <c r="I40" s="33">
        <f>'PIP Proposal _ FY 2026-27'!AK40</f>
        <v>0</v>
      </c>
      <c r="J40" s="33">
        <f>'PIP Proposal _ FY 2026-27'!AL40</f>
        <v>0</v>
      </c>
      <c r="K40" s="33">
        <f>'PIP Proposal _ FY 2026-27'!AM40</f>
        <v>0</v>
      </c>
      <c r="L40" s="33">
        <f>'PIP Proposal _ FY 2026-27'!AN40</f>
        <v>0</v>
      </c>
      <c r="M40" s="33">
        <f>'PIP Proposal _ FY 2026-27'!AO40</f>
        <v>0</v>
      </c>
      <c r="N40" s="34">
        <f>'PIP Proposal _ FY 2026-27'!AP40</f>
        <v>0</v>
      </c>
    </row>
    <row r="41" spans="1:14">
      <c r="A41" s="978"/>
      <c r="B41" s="976"/>
      <c r="C41" s="976"/>
      <c r="D41" s="14">
        <v>36</v>
      </c>
      <c r="E41" s="32" t="s">
        <v>365</v>
      </c>
      <c r="F41" s="33">
        <f>'PIP Proposal _ FY 2026-27'!X41</f>
        <v>292.87</v>
      </c>
      <c r="G41" s="33">
        <f>'PIP Proposal _ FY 2026-27'!AI41</f>
        <v>0</v>
      </c>
      <c r="H41" s="33">
        <f>'PIP Proposal _ FY 2026-27'!AJ41</f>
        <v>0</v>
      </c>
      <c r="I41" s="33">
        <f>'PIP Proposal _ FY 2026-27'!AK41</f>
        <v>0</v>
      </c>
      <c r="J41" s="33">
        <f>'PIP Proposal _ FY 2026-27'!AL41</f>
        <v>0</v>
      </c>
      <c r="K41" s="33">
        <f>'PIP Proposal _ FY 2026-27'!AM41</f>
        <v>0</v>
      </c>
      <c r="L41" s="33">
        <f>'PIP Proposal _ FY 2026-27'!AN41</f>
        <v>0</v>
      </c>
      <c r="M41" s="33">
        <f>'PIP Proposal _ FY 2026-27'!AO41</f>
        <v>0</v>
      </c>
      <c r="N41" s="34">
        <f>'PIP Proposal _ FY 2026-27'!AP41</f>
        <v>0</v>
      </c>
    </row>
    <row r="42" spans="1:14">
      <c r="A42" s="978"/>
      <c r="B42" s="976"/>
      <c r="C42" s="976"/>
      <c r="D42" s="14">
        <v>37</v>
      </c>
      <c r="E42" s="16" t="s">
        <v>42</v>
      </c>
      <c r="F42" s="33">
        <f>'PIP Proposal _ FY 2026-27'!X42</f>
        <v>17</v>
      </c>
      <c r="G42" s="33">
        <f>'PIP Proposal _ FY 2026-27'!AI42</f>
        <v>0</v>
      </c>
      <c r="H42" s="33">
        <f>'PIP Proposal _ FY 2026-27'!AJ42</f>
        <v>0</v>
      </c>
      <c r="I42" s="33">
        <f>'PIP Proposal _ FY 2026-27'!AK42</f>
        <v>0</v>
      </c>
      <c r="J42" s="33">
        <f>'PIP Proposal _ FY 2026-27'!AL42</f>
        <v>0</v>
      </c>
      <c r="K42" s="33">
        <f>'PIP Proposal _ FY 2026-27'!AM42</f>
        <v>0</v>
      </c>
      <c r="L42" s="33">
        <f>'PIP Proposal _ FY 2026-27'!AN42</f>
        <v>0</v>
      </c>
      <c r="M42" s="33">
        <f>'PIP Proposal _ FY 2026-27'!AO42</f>
        <v>0</v>
      </c>
      <c r="N42" s="34">
        <f>'PIP Proposal _ FY 2026-27'!AP42</f>
        <v>0</v>
      </c>
    </row>
    <row r="43" spans="1:14">
      <c r="A43" s="978"/>
      <c r="B43" s="976"/>
      <c r="C43" s="976"/>
      <c r="D43" s="14">
        <v>38</v>
      </c>
      <c r="E43" s="32" t="s">
        <v>312</v>
      </c>
      <c r="F43" s="33">
        <f>'PIP Proposal _ FY 2026-27'!X43</f>
        <v>350.08</v>
      </c>
      <c r="G43" s="33">
        <f>'PIP Proposal _ FY 2026-27'!AI43</f>
        <v>0</v>
      </c>
      <c r="H43" s="33">
        <f>'PIP Proposal _ FY 2026-27'!AJ43</f>
        <v>0</v>
      </c>
      <c r="I43" s="33">
        <f>'PIP Proposal _ FY 2026-27'!AK43</f>
        <v>0</v>
      </c>
      <c r="J43" s="33">
        <f>'PIP Proposal _ FY 2026-27'!AL43</f>
        <v>0</v>
      </c>
      <c r="K43" s="33">
        <f>'PIP Proposal _ FY 2026-27'!AM43</f>
        <v>0</v>
      </c>
      <c r="L43" s="33">
        <f>'PIP Proposal _ FY 2026-27'!AN43</f>
        <v>0</v>
      </c>
      <c r="M43" s="33">
        <f>'PIP Proposal _ FY 2026-27'!AO43</f>
        <v>0</v>
      </c>
      <c r="N43" s="34">
        <f>'PIP Proposal _ FY 2026-27'!AP43</f>
        <v>0</v>
      </c>
    </row>
    <row r="44" spans="1:14" ht="30">
      <c r="A44" s="978"/>
      <c r="B44" s="976"/>
      <c r="C44" s="976"/>
      <c r="D44" s="14">
        <v>39</v>
      </c>
      <c r="E44" s="16" t="s">
        <v>43</v>
      </c>
      <c r="F44" s="33">
        <f>'PIP Proposal _ FY 2026-27'!X44</f>
        <v>0</v>
      </c>
      <c r="G44" s="33">
        <f>'PIP Proposal _ FY 2026-27'!AI44</f>
        <v>0</v>
      </c>
      <c r="H44" s="33">
        <f>'PIP Proposal _ FY 2026-27'!AJ44</f>
        <v>0</v>
      </c>
      <c r="I44" s="33">
        <f>'PIP Proposal _ FY 2026-27'!AK44</f>
        <v>0</v>
      </c>
      <c r="J44" s="33">
        <f>'PIP Proposal _ FY 2026-27'!AL44</f>
        <v>0</v>
      </c>
      <c r="K44" s="33">
        <f>'PIP Proposal _ FY 2026-27'!AM44</f>
        <v>0</v>
      </c>
      <c r="L44" s="33">
        <f>'PIP Proposal _ FY 2026-27'!AN44</f>
        <v>0</v>
      </c>
      <c r="M44" s="33">
        <f>'PIP Proposal _ FY 2026-27'!AO44</f>
        <v>0</v>
      </c>
      <c r="N44" s="34">
        <f>'PIP Proposal _ FY 2026-27'!AP44</f>
        <v>0</v>
      </c>
    </row>
    <row r="45" spans="1:14">
      <c r="A45" s="978"/>
      <c r="B45" s="976"/>
      <c r="C45" s="976"/>
      <c r="D45" s="14">
        <v>40</v>
      </c>
      <c r="E45" s="16" t="s">
        <v>44</v>
      </c>
      <c r="F45" s="33">
        <f>'PIP Proposal _ FY 2026-27'!X45</f>
        <v>19.32</v>
      </c>
      <c r="G45" s="33">
        <f>'PIP Proposal _ FY 2026-27'!AI45</f>
        <v>0</v>
      </c>
      <c r="H45" s="33">
        <f>'PIP Proposal _ FY 2026-27'!AJ45</f>
        <v>0</v>
      </c>
      <c r="I45" s="33">
        <f>'PIP Proposal _ FY 2026-27'!AK45</f>
        <v>0</v>
      </c>
      <c r="J45" s="33">
        <f>'PIP Proposal _ FY 2026-27'!AL45</f>
        <v>0</v>
      </c>
      <c r="K45" s="33">
        <f>'PIP Proposal _ FY 2026-27'!AM45</f>
        <v>0</v>
      </c>
      <c r="L45" s="33">
        <f>'PIP Proposal _ FY 2026-27'!AN45</f>
        <v>0</v>
      </c>
      <c r="M45" s="33">
        <f>'PIP Proposal _ FY 2026-27'!AO45</f>
        <v>0</v>
      </c>
      <c r="N45" s="34">
        <f>'PIP Proposal _ FY 2026-27'!AP45</f>
        <v>0</v>
      </c>
    </row>
    <row r="46" spans="1:14">
      <c r="A46" s="978"/>
      <c r="B46" s="976"/>
      <c r="C46" s="976"/>
      <c r="D46" s="14">
        <v>41</v>
      </c>
      <c r="E46" s="16" t="s">
        <v>22</v>
      </c>
      <c r="F46" s="36"/>
      <c r="G46" s="36"/>
      <c r="H46" s="36"/>
      <c r="I46" s="36"/>
      <c r="J46" s="36"/>
      <c r="K46" s="36"/>
      <c r="L46" s="36"/>
      <c r="M46" s="36"/>
      <c r="N46" s="37"/>
    </row>
    <row r="47" spans="1:14">
      <c r="A47" s="978"/>
      <c r="B47" s="975" t="s">
        <v>45</v>
      </c>
      <c r="C47" s="975" t="s">
        <v>46</v>
      </c>
      <c r="D47" s="14">
        <v>42</v>
      </c>
      <c r="E47" s="16" t="s">
        <v>47</v>
      </c>
      <c r="F47" s="33">
        <f>'PIP Proposal _ FY 2026-27'!X47</f>
        <v>12222.78</v>
      </c>
      <c r="G47" s="33">
        <f>'PIP Proposal _ FY 2026-27'!AI47</f>
        <v>0</v>
      </c>
      <c r="H47" s="33">
        <f>'PIP Proposal _ FY 2026-27'!AJ47</f>
        <v>0</v>
      </c>
      <c r="I47" s="33">
        <f>'PIP Proposal _ FY 2026-27'!AK47</f>
        <v>0</v>
      </c>
      <c r="J47" s="33">
        <f>'PIP Proposal _ FY 2026-27'!AL47</f>
        <v>0</v>
      </c>
      <c r="K47" s="33">
        <f>'PIP Proposal _ FY 2026-27'!AM47</f>
        <v>0</v>
      </c>
      <c r="L47" s="33">
        <f>'PIP Proposal _ FY 2026-27'!AN47</f>
        <v>0</v>
      </c>
      <c r="M47" s="33">
        <f>'PIP Proposal _ FY 2026-27'!AO47</f>
        <v>0</v>
      </c>
      <c r="N47" s="34">
        <f>'PIP Proposal _ FY 2026-27'!AP47</f>
        <v>0</v>
      </c>
    </row>
    <row r="48" spans="1:14">
      <c r="A48" s="978"/>
      <c r="B48" s="975"/>
      <c r="C48" s="975"/>
      <c r="D48" s="14">
        <v>43</v>
      </c>
      <c r="E48" s="16" t="s">
        <v>48</v>
      </c>
      <c r="F48" s="33">
        <f>'PIP Proposal _ FY 2026-27'!X48</f>
        <v>195.07999999999998</v>
      </c>
      <c r="G48" s="33">
        <f>'PIP Proposal _ FY 2026-27'!AI48</f>
        <v>0</v>
      </c>
      <c r="H48" s="33">
        <f>'PIP Proposal _ FY 2026-27'!AJ48</f>
        <v>0</v>
      </c>
      <c r="I48" s="33">
        <f>'PIP Proposal _ FY 2026-27'!AK48</f>
        <v>0</v>
      </c>
      <c r="J48" s="33">
        <f>'PIP Proposal _ FY 2026-27'!AL48</f>
        <v>0</v>
      </c>
      <c r="K48" s="33">
        <f>'PIP Proposal _ FY 2026-27'!AM48</f>
        <v>0</v>
      </c>
      <c r="L48" s="33">
        <f>'PIP Proposal _ FY 2026-27'!AN48</f>
        <v>0</v>
      </c>
      <c r="M48" s="33">
        <f>'PIP Proposal _ FY 2026-27'!AO48</f>
        <v>0</v>
      </c>
      <c r="N48" s="34">
        <f>'PIP Proposal _ FY 2026-27'!AP48</f>
        <v>0</v>
      </c>
    </row>
    <row r="49" spans="1:14">
      <c r="A49" s="978"/>
      <c r="B49" s="975"/>
      <c r="C49" s="975"/>
      <c r="D49" s="14">
        <v>44</v>
      </c>
      <c r="E49" s="16" t="s">
        <v>49</v>
      </c>
      <c r="F49" s="33">
        <f>'PIP Proposal _ FY 2026-27'!X49</f>
        <v>995.53</v>
      </c>
      <c r="G49" s="33">
        <f>'PIP Proposal _ FY 2026-27'!AI49</f>
        <v>0</v>
      </c>
      <c r="H49" s="33">
        <f>'PIP Proposal _ FY 2026-27'!AJ49</f>
        <v>0</v>
      </c>
      <c r="I49" s="33">
        <f>'PIP Proposal _ FY 2026-27'!AK49</f>
        <v>0</v>
      </c>
      <c r="J49" s="33">
        <f>'PIP Proposal _ FY 2026-27'!AL49</f>
        <v>0</v>
      </c>
      <c r="K49" s="33">
        <f>'PIP Proposal _ FY 2026-27'!AM49</f>
        <v>0</v>
      </c>
      <c r="L49" s="33">
        <f>'PIP Proposal _ FY 2026-27'!AN49</f>
        <v>0</v>
      </c>
      <c r="M49" s="33">
        <f>'PIP Proposal _ FY 2026-27'!AO49</f>
        <v>0</v>
      </c>
      <c r="N49" s="34">
        <f>'PIP Proposal _ FY 2026-27'!AP49</f>
        <v>0</v>
      </c>
    </row>
    <row r="50" spans="1:14">
      <c r="A50" s="978"/>
      <c r="B50" s="975"/>
      <c r="C50" s="975"/>
      <c r="D50" s="14">
        <v>45</v>
      </c>
      <c r="E50" s="16" t="s">
        <v>50</v>
      </c>
      <c r="F50" s="33">
        <f>'PIP Proposal _ FY 2026-27'!X50</f>
        <v>300</v>
      </c>
      <c r="G50" s="33">
        <f>'PIP Proposal _ FY 2026-27'!AI50</f>
        <v>0</v>
      </c>
      <c r="H50" s="33">
        <f>'PIP Proposal _ FY 2026-27'!AJ50</f>
        <v>0</v>
      </c>
      <c r="I50" s="33">
        <f>'PIP Proposal _ FY 2026-27'!AK50</f>
        <v>0</v>
      </c>
      <c r="J50" s="33">
        <f>'PIP Proposal _ FY 2026-27'!AL50</f>
        <v>0</v>
      </c>
      <c r="K50" s="33">
        <f>'PIP Proposal _ FY 2026-27'!AM50</f>
        <v>0</v>
      </c>
      <c r="L50" s="33">
        <f>'PIP Proposal _ FY 2026-27'!AN50</f>
        <v>0</v>
      </c>
      <c r="M50" s="33">
        <f>'PIP Proposal _ FY 2026-27'!AO50</f>
        <v>0</v>
      </c>
      <c r="N50" s="34">
        <f>'PIP Proposal _ FY 2026-27'!AP50</f>
        <v>0</v>
      </c>
    </row>
    <row r="51" spans="1:14">
      <c r="A51" s="978"/>
      <c r="B51" s="975"/>
      <c r="C51" s="975"/>
      <c r="D51" s="14">
        <v>46</v>
      </c>
      <c r="E51" s="16" t="s">
        <v>339</v>
      </c>
      <c r="F51" s="33">
        <f>'PIP Proposal _ FY 2026-27'!X51</f>
        <v>2103.12</v>
      </c>
      <c r="G51" s="33">
        <f>'PIP Proposal _ FY 2026-27'!AI51</f>
        <v>0</v>
      </c>
      <c r="H51" s="33">
        <f>'PIP Proposal _ FY 2026-27'!AJ51</f>
        <v>0</v>
      </c>
      <c r="I51" s="33">
        <f>'PIP Proposal _ FY 2026-27'!AK51</f>
        <v>0</v>
      </c>
      <c r="J51" s="33">
        <f>'PIP Proposal _ FY 2026-27'!AL51</f>
        <v>0</v>
      </c>
      <c r="K51" s="33">
        <f>'PIP Proposal _ FY 2026-27'!AM51</f>
        <v>0</v>
      </c>
      <c r="L51" s="33">
        <f>'PIP Proposal _ FY 2026-27'!AN51</f>
        <v>0</v>
      </c>
      <c r="M51" s="33">
        <f>'PIP Proposal _ FY 2026-27'!AO51</f>
        <v>0</v>
      </c>
      <c r="N51" s="34">
        <f>'PIP Proposal _ FY 2026-27'!AP51</f>
        <v>0</v>
      </c>
    </row>
    <row r="52" spans="1:14">
      <c r="A52" s="978"/>
      <c r="B52" s="975"/>
      <c r="C52" s="975"/>
      <c r="D52" s="14">
        <v>47</v>
      </c>
      <c r="E52" s="16" t="s">
        <v>51</v>
      </c>
      <c r="F52" s="33">
        <f>'PIP Proposal _ FY 2026-27'!X52</f>
        <v>31.74999</v>
      </c>
      <c r="G52" s="33">
        <f>'PIP Proposal _ FY 2026-27'!AI52</f>
        <v>0</v>
      </c>
      <c r="H52" s="33">
        <f>'PIP Proposal _ FY 2026-27'!AJ52</f>
        <v>0</v>
      </c>
      <c r="I52" s="33">
        <f>'PIP Proposal _ FY 2026-27'!AK52</f>
        <v>0</v>
      </c>
      <c r="J52" s="33">
        <f>'PIP Proposal _ FY 2026-27'!AL52</f>
        <v>0</v>
      </c>
      <c r="K52" s="33">
        <f>'PIP Proposal _ FY 2026-27'!AM52</f>
        <v>0</v>
      </c>
      <c r="L52" s="33">
        <f>'PIP Proposal _ FY 2026-27'!AN52</f>
        <v>0</v>
      </c>
      <c r="M52" s="33">
        <f>'PIP Proposal _ FY 2026-27'!AO52</f>
        <v>0</v>
      </c>
      <c r="N52" s="34">
        <f>'PIP Proposal _ FY 2026-27'!AP52</f>
        <v>0</v>
      </c>
    </row>
    <row r="53" spans="1:14">
      <c r="A53" s="978"/>
      <c r="B53" s="975"/>
      <c r="C53" s="975"/>
      <c r="D53" s="14">
        <v>48</v>
      </c>
      <c r="E53" s="16" t="s">
        <v>52</v>
      </c>
      <c r="F53" s="33">
        <f>'PIP Proposal _ FY 2026-27'!X53</f>
        <v>400.3</v>
      </c>
      <c r="G53" s="33">
        <f>'PIP Proposal _ FY 2026-27'!AI53</f>
        <v>0</v>
      </c>
      <c r="H53" s="33">
        <f>'PIP Proposal _ FY 2026-27'!AJ53</f>
        <v>0</v>
      </c>
      <c r="I53" s="33">
        <f>'PIP Proposal _ FY 2026-27'!AK53</f>
        <v>0</v>
      </c>
      <c r="J53" s="33">
        <f>'PIP Proposal _ FY 2026-27'!AL53</f>
        <v>0</v>
      </c>
      <c r="K53" s="33">
        <f>'PIP Proposal _ FY 2026-27'!AM53</f>
        <v>0</v>
      </c>
      <c r="L53" s="33">
        <f>'PIP Proposal _ FY 2026-27'!AN53</f>
        <v>0</v>
      </c>
      <c r="M53" s="33">
        <f>'PIP Proposal _ FY 2026-27'!AO53</f>
        <v>0</v>
      </c>
      <c r="N53" s="34">
        <f>'PIP Proposal _ FY 2026-27'!AP53</f>
        <v>0</v>
      </c>
    </row>
    <row r="54" spans="1:14" ht="30" customHeight="1">
      <c r="A54" s="978"/>
      <c r="B54" s="975"/>
      <c r="C54" s="975"/>
      <c r="D54" s="14">
        <v>49</v>
      </c>
      <c r="E54" s="16" t="s">
        <v>340</v>
      </c>
      <c r="F54" s="33">
        <f>'PIP Proposal _ FY 2026-27'!X54</f>
        <v>0</v>
      </c>
      <c r="G54" s="33">
        <f>'PIP Proposal _ FY 2026-27'!AI54</f>
        <v>0</v>
      </c>
      <c r="H54" s="33">
        <f>'PIP Proposal _ FY 2026-27'!AJ54</f>
        <v>0</v>
      </c>
      <c r="I54" s="33">
        <f>'PIP Proposal _ FY 2026-27'!AK54</f>
        <v>0</v>
      </c>
      <c r="J54" s="33">
        <f>'PIP Proposal _ FY 2026-27'!AL54</f>
        <v>0</v>
      </c>
      <c r="K54" s="33">
        <f>'PIP Proposal _ FY 2026-27'!AM54</f>
        <v>0</v>
      </c>
      <c r="L54" s="33">
        <f>'PIP Proposal _ FY 2026-27'!AN54</f>
        <v>0</v>
      </c>
      <c r="M54" s="33">
        <f>'PIP Proposal _ FY 2026-27'!AO54</f>
        <v>0</v>
      </c>
      <c r="N54" s="34">
        <f>'PIP Proposal _ FY 2026-27'!AP54</f>
        <v>0</v>
      </c>
    </row>
    <row r="55" spans="1:14">
      <c r="A55" s="978"/>
      <c r="B55" s="975"/>
      <c r="C55" s="975"/>
      <c r="D55" s="14">
        <v>50</v>
      </c>
      <c r="E55" s="16" t="s">
        <v>53</v>
      </c>
      <c r="F55" s="33">
        <f>'PIP Proposal _ FY 2026-27'!X55</f>
        <v>706.7</v>
      </c>
      <c r="G55" s="33">
        <f>'PIP Proposal _ FY 2026-27'!AI55</f>
        <v>0</v>
      </c>
      <c r="H55" s="33">
        <f>'PIP Proposal _ FY 2026-27'!AJ55</f>
        <v>0</v>
      </c>
      <c r="I55" s="33">
        <f>'PIP Proposal _ FY 2026-27'!AK55</f>
        <v>0</v>
      </c>
      <c r="J55" s="33">
        <f>'PIP Proposal _ FY 2026-27'!AL55</f>
        <v>0</v>
      </c>
      <c r="K55" s="33">
        <f>'PIP Proposal _ FY 2026-27'!AM55</f>
        <v>0</v>
      </c>
      <c r="L55" s="33">
        <f>'PIP Proposal _ FY 2026-27'!AN55</f>
        <v>0</v>
      </c>
      <c r="M55" s="33">
        <f>'PIP Proposal _ FY 2026-27'!AO55</f>
        <v>0</v>
      </c>
      <c r="N55" s="34">
        <f>'PIP Proposal _ FY 2026-27'!AP55</f>
        <v>0</v>
      </c>
    </row>
    <row r="56" spans="1:14">
      <c r="A56" s="978"/>
      <c r="B56" s="975"/>
      <c r="C56" s="975"/>
      <c r="D56" s="14">
        <v>51</v>
      </c>
      <c r="E56" s="16" t="s">
        <v>22</v>
      </c>
      <c r="F56" s="36"/>
      <c r="G56" s="36"/>
      <c r="H56" s="36"/>
      <c r="I56" s="36"/>
      <c r="J56" s="36"/>
      <c r="K56" s="36"/>
      <c r="L56" s="36"/>
      <c r="M56" s="36"/>
      <c r="N56" s="37"/>
    </row>
    <row r="57" spans="1:14">
      <c r="A57" s="978"/>
      <c r="B57" s="975" t="s">
        <v>54</v>
      </c>
      <c r="C57" s="975" t="s">
        <v>55</v>
      </c>
      <c r="D57" s="14">
        <v>52</v>
      </c>
      <c r="E57" s="16" t="s">
        <v>56</v>
      </c>
      <c r="F57" s="33">
        <f>'PIP Proposal _ FY 2026-27'!X57</f>
        <v>4513.6749640553298</v>
      </c>
      <c r="G57" s="33">
        <f>'PIP Proposal _ FY 2026-27'!AI57</f>
        <v>0</v>
      </c>
      <c r="H57" s="33">
        <f>'PIP Proposal _ FY 2026-27'!AJ57</f>
        <v>0</v>
      </c>
      <c r="I57" s="33">
        <f>'PIP Proposal _ FY 2026-27'!AK57</f>
        <v>0</v>
      </c>
      <c r="J57" s="33">
        <f>'PIP Proposal _ FY 2026-27'!AL57</f>
        <v>0</v>
      </c>
      <c r="K57" s="33">
        <f>'PIP Proposal _ FY 2026-27'!AM57</f>
        <v>0</v>
      </c>
      <c r="L57" s="33">
        <f>'PIP Proposal _ FY 2026-27'!AN57</f>
        <v>0</v>
      </c>
      <c r="M57" s="33">
        <f>'PIP Proposal _ FY 2026-27'!AO57</f>
        <v>0</v>
      </c>
      <c r="N57" s="34">
        <f>'PIP Proposal _ FY 2026-27'!AP57</f>
        <v>0</v>
      </c>
    </row>
    <row r="58" spans="1:14">
      <c r="A58" s="978"/>
      <c r="B58" s="976"/>
      <c r="C58" s="976"/>
      <c r="D58" s="14">
        <v>53</v>
      </c>
      <c r="E58" s="16" t="s">
        <v>57</v>
      </c>
      <c r="F58" s="33">
        <f>'PIP Proposal _ FY 2026-27'!X58</f>
        <v>1208.8399999999999</v>
      </c>
      <c r="G58" s="33">
        <f>'PIP Proposal _ FY 2026-27'!AI58</f>
        <v>0</v>
      </c>
      <c r="H58" s="33">
        <f>'PIP Proposal _ FY 2026-27'!AJ58</f>
        <v>0</v>
      </c>
      <c r="I58" s="33">
        <f>'PIP Proposal _ FY 2026-27'!AK58</f>
        <v>0</v>
      </c>
      <c r="J58" s="33">
        <f>'PIP Proposal _ FY 2026-27'!AL58</f>
        <v>0</v>
      </c>
      <c r="K58" s="33">
        <f>'PIP Proposal _ FY 2026-27'!AM58</f>
        <v>0</v>
      </c>
      <c r="L58" s="33">
        <f>'PIP Proposal _ FY 2026-27'!AN58</f>
        <v>0</v>
      </c>
      <c r="M58" s="33">
        <f>'PIP Proposal _ FY 2026-27'!AO58</f>
        <v>0</v>
      </c>
      <c r="N58" s="34">
        <f>'PIP Proposal _ FY 2026-27'!AP58</f>
        <v>0</v>
      </c>
    </row>
    <row r="59" spans="1:14">
      <c r="A59" s="978"/>
      <c r="B59" s="976"/>
      <c r="C59" s="976"/>
      <c r="D59" s="14">
        <v>54</v>
      </c>
      <c r="E59" s="16" t="s">
        <v>58</v>
      </c>
      <c r="F59" s="33">
        <f>'PIP Proposal _ FY 2026-27'!X59</f>
        <v>340.8</v>
      </c>
      <c r="G59" s="33">
        <f>'PIP Proposal _ FY 2026-27'!AI59</f>
        <v>0</v>
      </c>
      <c r="H59" s="33">
        <f>'PIP Proposal _ FY 2026-27'!AJ59</f>
        <v>0</v>
      </c>
      <c r="I59" s="33">
        <f>'PIP Proposal _ FY 2026-27'!AK59</f>
        <v>0</v>
      </c>
      <c r="J59" s="33">
        <f>'PIP Proposal _ FY 2026-27'!AL59</f>
        <v>0</v>
      </c>
      <c r="K59" s="33">
        <f>'PIP Proposal _ FY 2026-27'!AM59</f>
        <v>0</v>
      </c>
      <c r="L59" s="33">
        <f>'PIP Proposal _ FY 2026-27'!AN59</f>
        <v>0</v>
      </c>
      <c r="M59" s="33">
        <f>'PIP Proposal _ FY 2026-27'!AO59</f>
        <v>0</v>
      </c>
      <c r="N59" s="34">
        <f>'PIP Proposal _ FY 2026-27'!AP59</f>
        <v>0</v>
      </c>
    </row>
    <row r="60" spans="1:14">
      <c r="A60" s="978"/>
      <c r="B60" s="976"/>
      <c r="C60" s="976"/>
      <c r="D60" s="14">
        <v>55</v>
      </c>
      <c r="E60" s="16" t="s">
        <v>59</v>
      </c>
      <c r="F60" s="33">
        <f>'PIP Proposal _ FY 2026-27'!X60</f>
        <v>307.2</v>
      </c>
      <c r="G60" s="33">
        <f>'PIP Proposal _ FY 2026-27'!AI60</f>
        <v>0</v>
      </c>
      <c r="H60" s="33">
        <f>'PIP Proposal _ FY 2026-27'!AJ60</f>
        <v>0</v>
      </c>
      <c r="I60" s="33">
        <f>'PIP Proposal _ FY 2026-27'!AK60</f>
        <v>0</v>
      </c>
      <c r="J60" s="33">
        <f>'PIP Proposal _ FY 2026-27'!AL60</f>
        <v>0</v>
      </c>
      <c r="K60" s="33">
        <f>'PIP Proposal _ FY 2026-27'!AM60</f>
        <v>0</v>
      </c>
      <c r="L60" s="33">
        <f>'PIP Proposal _ FY 2026-27'!AN60</f>
        <v>0</v>
      </c>
      <c r="M60" s="33">
        <f>'PIP Proposal _ FY 2026-27'!AO60</f>
        <v>0</v>
      </c>
      <c r="N60" s="34">
        <f>'PIP Proposal _ FY 2026-27'!AP60</f>
        <v>0</v>
      </c>
    </row>
    <row r="61" spans="1:14">
      <c r="A61" s="978"/>
      <c r="B61" s="976"/>
      <c r="C61" s="976"/>
      <c r="D61" s="14">
        <v>56</v>
      </c>
      <c r="E61" s="16" t="s">
        <v>60</v>
      </c>
      <c r="F61" s="33">
        <f>'PIP Proposal _ FY 2026-27'!X61</f>
        <v>0</v>
      </c>
      <c r="G61" s="33">
        <f>'PIP Proposal _ FY 2026-27'!AI61</f>
        <v>0</v>
      </c>
      <c r="H61" s="33">
        <f>'PIP Proposal _ FY 2026-27'!AJ61</f>
        <v>0</v>
      </c>
      <c r="I61" s="33">
        <f>'PIP Proposal _ FY 2026-27'!AK61</f>
        <v>0</v>
      </c>
      <c r="J61" s="33">
        <f>'PIP Proposal _ FY 2026-27'!AL61</f>
        <v>0</v>
      </c>
      <c r="K61" s="33">
        <f>'PIP Proposal _ FY 2026-27'!AM61</f>
        <v>0</v>
      </c>
      <c r="L61" s="33">
        <f>'PIP Proposal _ FY 2026-27'!AN61</f>
        <v>0</v>
      </c>
      <c r="M61" s="33">
        <f>'PIP Proposal _ FY 2026-27'!AO61</f>
        <v>0</v>
      </c>
      <c r="N61" s="34">
        <f>'PIP Proposal _ FY 2026-27'!AP61</f>
        <v>0</v>
      </c>
    </row>
    <row r="62" spans="1:14">
      <c r="A62" s="978"/>
      <c r="B62" s="976"/>
      <c r="C62" s="976"/>
      <c r="D62" s="14">
        <v>57</v>
      </c>
      <c r="E62" s="16" t="s">
        <v>61</v>
      </c>
      <c r="F62" s="33">
        <f>'PIP Proposal _ FY 2026-27'!X62</f>
        <v>17.330000000000002</v>
      </c>
      <c r="G62" s="33">
        <f>'PIP Proposal _ FY 2026-27'!AI62</f>
        <v>0</v>
      </c>
      <c r="H62" s="33">
        <f>'PIP Proposal _ FY 2026-27'!AJ62</f>
        <v>0</v>
      </c>
      <c r="I62" s="33">
        <f>'PIP Proposal _ FY 2026-27'!AK62</f>
        <v>0</v>
      </c>
      <c r="J62" s="33">
        <f>'PIP Proposal _ FY 2026-27'!AL62</f>
        <v>0</v>
      </c>
      <c r="K62" s="33">
        <f>'PIP Proposal _ FY 2026-27'!AM62</f>
        <v>0</v>
      </c>
      <c r="L62" s="33">
        <f>'PIP Proposal _ FY 2026-27'!AN62</f>
        <v>0</v>
      </c>
      <c r="M62" s="33">
        <f>'PIP Proposal _ FY 2026-27'!AO62</f>
        <v>0</v>
      </c>
      <c r="N62" s="34">
        <f>'PIP Proposal _ FY 2026-27'!AP62</f>
        <v>0</v>
      </c>
    </row>
    <row r="63" spans="1:14">
      <c r="A63" s="978"/>
      <c r="B63" s="976"/>
      <c r="C63" s="976"/>
      <c r="D63" s="14">
        <v>58</v>
      </c>
      <c r="E63" s="16" t="s">
        <v>62</v>
      </c>
      <c r="F63" s="33">
        <f>'PIP Proposal _ FY 2026-27'!X63</f>
        <v>0</v>
      </c>
      <c r="G63" s="33">
        <f>'PIP Proposal _ FY 2026-27'!AI63</f>
        <v>0</v>
      </c>
      <c r="H63" s="33">
        <f>'PIP Proposal _ FY 2026-27'!AJ63</f>
        <v>0</v>
      </c>
      <c r="I63" s="33">
        <f>'PIP Proposal _ FY 2026-27'!AK63</f>
        <v>0</v>
      </c>
      <c r="J63" s="33">
        <f>'PIP Proposal _ FY 2026-27'!AL63</f>
        <v>0</v>
      </c>
      <c r="K63" s="33">
        <f>'PIP Proposal _ FY 2026-27'!AM63</f>
        <v>0</v>
      </c>
      <c r="L63" s="33">
        <f>'PIP Proposal _ FY 2026-27'!AN63</f>
        <v>0</v>
      </c>
      <c r="M63" s="33">
        <f>'PIP Proposal _ FY 2026-27'!AO63</f>
        <v>0</v>
      </c>
      <c r="N63" s="34">
        <f>'PIP Proposal _ FY 2026-27'!AP63</f>
        <v>0</v>
      </c>
    </row>
    <row r="64" spans="1:14">
      <c r="A64" s="978"/>
      <c r="B64" s="976"/>
      <c r="C64" s="976"/>
      <c r="D64" s="14">
        <v>59</v>
      </c>
      <c r="E64" s="16" t="s">
        <v>63</v>
      </c>
      <c r="F64" s="33">
        <f>'PIP Proposal _ FY 2026-27'!X64</f>
        <v>0</v>
      </c>
      <c r="G64" s="33">
        <f>'PIP Proposal _ FY 2026-27'!AI64</f>
        <v>0</v>
      </c>
      <c r="H64" s="33">
        <f>'PIP Proposal _ FY 2026-27'!AJ64</f>
        <v>0</v>
      </c>
      <c r="I64" s="33">
        <f>'PIP Proposal _ FY 2026-27'!AK64</f>
        <v>0</v>
      </c>
      <c r="J64" s="33">
        <f>'PIP Proposal _ FY 2026-27'!AL64</f>
        <v>0</v>
      </c>
      <c r="K64" s="33">
        <f>'PIP Proposal _ FY 2026-27'!AM64</f>
        <v>0</v>
      </c>
      <c r="L64" s="33">
        <f>'PIP Proposal _ FY 2026-27'!AN64</f>
        <v>0</v>
      </c>
      <c r="M64" s="33">
        <f>'PIP Proposal _ FY 2026-27'!AO64</f>
        <v>0</v>
      </c>
      <c r="N64" s="34">
        <f>'PIP Proposal _ FY 2026-27'!AP64</f>
        <v>0</v>
      </c>
    </row>
    <row r="65" spans="1:14">
      <c r="A65" s="978"/>
      <c r="B65" s="976"/>
      <c r="C65" s="976"/>
      <c r="D65" s="14">
        <v>60</v>
      </c>
      <c r="E65" s="16" t="s">
        <v>64</v>
      </c>
      <c r="F65" s="33">
        <f>'PIP Proposal _ FY 2026-27'!X65</f>
        <v>0</v>
      </c>
      <c r="G65" s="33">
        <f>'PIP Proposal _ FY 2026-27'!AI65</f>
        <v>0</v>
      </c>
      <c r="H65" s="33">
        <f>'PIP Proposal _ FY 2026-27'!AJ65</f>
        <v>0</v>
      </c>
      <c r="I65" s="33">
        <f>'PIP Proposal _ FY 2026-27'!AK65</f>
        <v>0</v>
      </c>
      <c r="J65" s="33">
        <f>'PIP Proposal _ FY 2026-27'!AL65</f>
        <v>0</v>
      </c>
      <c r="K65" s="33">
        <f>'PIP Proposal _ FY 2026-27'!AM65</f>
        <v>0</v>
      </c>
      <c r="L65" s="33">
        <f>'PIP Proposal _ FY 2026-27'!AN65</f>
        <v>0</v>
      </c>
      <c r="M65" s="33">
        <f>'PIP Proposal _ FY 2026-27'!AO65</f>
        <v>0</v>
      </c>
      <c r="N65" s="34">
        <f>'PIP Proposal _ FY 2026-27'!AP65</f>
        <v>0</v>
      </c>
    </row>
    <row r="66" spans="1:14">
      <c r="A66" s="978"/>
      <c r="B66" s="976"/>
      <c r="C66" s="976"/>
      <c r="D66" s="14">
        <v>61</v>
      </c>
      <c r="E66" s="16" t="s">
        <v>22</v>
      </c>
      <c r="F66" s="36"/>
      <c r="G66" s="36"/>
      <c r="H66" s="36"/>
      <c r="I66" s="36"/>
      <c r="J66" s="36"/>
      <c r="K66" s="36"/>
      <c r="L66" s="36"/>
      <c r="M66" s="36"/>
      <c r="N66" s="37"/>
    </row>
    <row r="67" spans="1:14" ht="45">
      <c r="A67" s="978"/>
      <c r="B67" s="14" t="s">
        <v>65</v>
      </c>
      <c r="C67" s="18" t="s">
        <v>66</v>
      </c>
      <c r="D67" s="14">
        <v>62</v>
      </c>
      <c r="E67" s="16" t="s">
        <v>67</v>
      </c>
      <c r="F67" s="33">
        <f>'PIP Proposal _ FY 2026-27'!X67</f>
        <v>5</v>
      </c>
      <c r="G67" s="33">
        <f>'PIP Proposal _ FY 2026-27'!AI67</f>
        <v>0</v>
      </c>
      <c r="H67" s="33">
        <f>'PIP Proposal _ FY 2026-27'!AJ67</f>
        <v>0</v>
      </c>
      <c r="I67" s="33">
        <f>'PIP Proposal _ FY 2026-27'!AK67</f>
        <v>0</v>
      </c>
      <c r="J67" s="33">
        <f>'PIP Proposal _ FY 2026-27'!AL67</f>
        <v>0</v>
      </c>
      <c r="K67" s="33">
        <f>'PIP Proposal _ FY 2026-27'!AM67</f>
        <v>0</v>
      </c>
      <c r="L67" s="33">
        <f>'PIP Proposal _ FY 2026-27'!AN67</f>
        <v>0</v>
      </c>
      <c r="M67" s="33">
        <f>'PIP Proposal _ FY 2026-27'!AO67</f>
        <v>0</v>
      </c>
      <c r="N67" s="34">
        <f>'PIP Proposal _ FY 2026-27'!AP67</f>
        <v>0</v>
      </c>
    </row>
    <row r="68" spans="1:14">
      <c r="A68" s="978"/>
      <c r="B68" s="980" t="s">
        <v>68</v>
      </c>
      <c r="C68" s="980"/>
      <c r="D68" s="980"/>
      <c r="E68" s="20"/>
      <c r="F68" s="26">
        <f>'PIP Proposal _ FY 2026-27'!X68</f>
        <v>104515.11336405532</v>
      </c>
      <c r="G68" s="12">
        <f>'PIP Proposal _ FY 2026-27'!AI68</f>
        <v>0</v>
      </c>
      <c r="H68" s="12">
        <f>'PIP Proposal _ FY 2026-27'!AJ68</f>
        <v>0</v>
      </c>
      <c r="I68" s="12">
        <f>'PIP Proposal _ FY 2026-27'!AK68</f>
        <v>0</v>
      </c>
      <c r="J68" s="12">
        <f>'PIP Proposal _ FY 2026-27'!AL68</f>
        <v>0</v>
      </c>
      <c r="K68" s="12">
        <f>'PIP Proposal _ FY 2026-27'!AM68</f>
        <v>0</v>
      </c>
      <c r="L68" s="12">
        <f>'PIP Proposal _ FY 2026-27'!AN68</f>
        <v>0</v>
      </c>
      <c r="M68" s="12">
        <f>'PIP Proposal _ FY 2026-27'!AO68</f>
        <v>0</v>
      </c>
      <c r="N68" s="29">
        <f>'PIP Proposal _ FY 2026-27'!AP68</f>
        <v>0</v>
      </c>
    </row>
    <row r="69" spans="1:14" ht="45" customHeight="1">
      <c r="A69" s="978" t="s">
        <v>69</v>
      </c>
      <c r="B69" s="14" t="s">
        <v>70</v>
      </c>
      <c r="C69" s="14" t="s">
        <v>71</v>
      </c>
      <c r="D69" s="14">
        <v>63</v>
      </c>
      <c r="E69" s="16" t="s">
        <v>72</v>
      </c>
      <c r="F69" s="33">
        <f>'PIP Proposal _ FY 2026-27'!X69</f>
        <v>158.32999999999998</v>
      </c>
      <c r="G69" s="33">
        <f>'PIP Proposal _ FY 2026-27'!AI69</f>
        <v>0</v>
      </c>
      <c r="H69" s="33">
        <f>'PIP Proposal _ FY 2026-27'!AJ69</f>
        <v>0</v>
      </c>
      <c r="I69" s="33">
        <f>'PIP Proposal _ FY 2026-27'!AK69</f>
        <v>0</v>
      </c>
      <c r="J69" s="33">
        <f>'PIP Proposal _ FY 2026-27'!AL69</f>
        <v>0</v>
      </c>
      <c r="K69" s="33">
        <f>'PIP Proposal _ FY 2026-27'!AM69</f>
        <v>0</v>
      </c>
      <c r="L69" s="33">
        <f>'PIP Proposal _ FY 2026-27'!AN69</f>
        <v>0</v>
      </c>
      <c r="M69" s="33">
        <f>'PIP Proposal _ FY 2026-27'!AO69</f>
        <v>0</v>
      </c>
      <c r="N69" s="34">
        <f>'PIP Proposal _ FY 2026-27'!AP69</f>
        <v>0</v>
      </c>
    </row>
    <row r="70" spans="1:14">
      <c r="A70" s="978"/>
      <c r="B70" s="975" t="s">
        <v>73</v>
      </c>
      <c r="C70" s="975" t="s">
        <v>74</v>
      </c>
      <c r="D70" s="14">
        <v>64</v>
      </c>
      <c r="E70" s="16" t="s">
        <v>75</v>
      </c>
      <c r="F70" s="33">
        <f>'PIP Proposal _ FY 2026-27'!X70</f>
        <v>418.04</v>
      </c>
      <c r="G70" s="33">
        <f>'PIP Proposal _ FY 2026-27'!AI70</f>
        <v>0</v>
      </c>
      <c r="H70" s="33">
        <f>'PIP Proposal _ FY 2026-27'!AJ70</f>
        <v>0</v>
      </c>
      <c r="I70" s="33">
        <f>'PIP Proposal _ FY 2026-27'!AK70</f>
        <v>0</v>
      </c>
      <c r="J70" s="33">
        <f>'PIP Proposal _ FY 2026-27'!AL70</f>
        <v>0</v>
      </c>
      <c r="K70" s="33">
        <f>'PIP Proposal _ FY 2026-27'!AM70</f>
        <v>0</v>
      </c>
      <c r="L70" s="33">
        <f>'PIP Proposal _ FY 2026-27'!AN70</f>
        <v>0</v>
      </c>
      <c r="M70" s="33">
        <f>'PIP Proposal _ FY 2026-27'!AO70</f>
        <v>0</v>
      </c>
      <c r="N70" s="34">
        <f>'PIP Proposal _ FY 2026-27'!AP70</f>
        <v>0</v>
      </c>
    </row>
    <row r="71" spans="1:14">
      <c r="A71" s="978"/>
      <c r="B71" s="976"/>
      <c r="C71" s="976"/>
      <c r="D71" s="14">
        <v>65</v>
      </c>
      <c r="E71" s="16" t="s">
        <v>76</v>
      </c>
      <c r="F71" s="33">
        <f>'PIP Proposal _ FY 2026-27'!X71</f>
        <v>4053.12</v>
      </c>
      <c r="G71" s="33">
        <f>'PIP Proposal _ FY 2026-27'!AI71</f>
        <v>0</v>
      </c>
      <c r="H71" s="33">
        <f>'PIP Proposal _ FY 2026-27'!AJ71</f>
        <v>0</v>
      </c>
      <c r="I71" s="33">
        <f>'PIP Proposal _ FY 2026-27'!AK71</f>
        <v>0</v>
      </c>
      <c r="J71" s="33">
        <f>'PIP Proposal _ FY 2026-27'!AL71</f>
        <v>0</v>
      </c>
      <c r="K71" s="33">
        <f>'PIP Proposal _ FY 2026-27'!AM71</f>
        <v>0</v>
      </c>
      <c r="L71" s="33">
        <f>'PIP Proposal _ FY 2026-27'!AN71</f>
        <v>0</v>
      </c>
      <c r="M71" s="33">
        <f>'PIP Proposal _ FY 2026-27'!AO71</f>
        <v>0</v>
      </c>
      <c r="N71" s="34">
        <f>'PIP Proposal _ FY 2026-27'!AP71</f>
        <v>0</v>
      </c>
    </row>
    <row r="72" spans="1:14">
      <c r="A72" s="978"/>
      <c r="B72" s="976"/>
      <c r="C72" s="976"/>
      <c r="D72" s="14">
        <v>66</v>
      </c>
      <c r="E72" s="16" t="s">
        <v>77</v>
      </c>
      <c r="F72" s="33">
        <f>'PIP Proposal _ FY 2026-27'!X72</f>
        <v>6.7200000000000006</v>
      </c>
      <c r="G72" s="33">
        <f>'PIP Proposal _ FY 2026-27'!AI72</f>
        <v>0</v>
      </c>
      <c r="H72" s="33">
        <f>'PIP Proposal _ FY 2026-27'!AJ72</f>
        <v>0</v>
      </c>
      <c r="I72" s="33">
        <f>'PIP Proposal _ FY 2026-27'!AK72</f>
        <v>0</v>
      </c>
      <c r="J72" s="33">
        <f>'PIP Proposal _ FY 2026-27'!AL72</f>
        <v>0</v>
      </c>
      <c r="K72" s="33">
        <f>'PIP Proposal _ FY 2026-27'!AM72</f>
        <v>0</v>
      </c>
      <c r="L72" s="33">
        <f>'PIP Proposal _ FY 2026-27'!AN72</f>
        <v>0</v>
      </c>
      <c r="M72" s="33">
        <f>'PIP Proposal _ FY 2026-27'!AO72</f>
        <v>0</v>
      </c>
      <c r="N72" s="34">
        <f>'PIP Proposal _ FY 2026-27'!AP72</f>
        <v>0</v>
      </c>
    </row>
    <row r="73" spans="1:14">
      <c r="A73" s="978"/>
      <c r="B73" s="976"/>
      <c r="C73" s="976"/>
      <c r="D73" s="14">
        <v>67</v>
      </c>
      <c r="E73" s="16" t="s">
        <v>78</v>
      </c>
      <c r="F73" s="33">
        <f>'PIP Proposal _ FY 2026-27'!X73</f>
        <v>64.150000000000006</v>
      </c>
      <c r="G73" s="33">
        <f>'PIP Proposal _ FY 2026-27'!AI73</f>
        <v>0</v>
      </c>
      <c r="H73" s="33">
        <f>'PIP Proposal _ FY 2026-27'!AJ73</f>
        <v>0</v>
      </c>
      <c r="I73" s="33">
        <f>'PIP Proposal _ FY 2026-27'!AK73</f>
        <v>0</v>
      </c>
      <c r="J73" s="33">
        <f>'PIP Proposal _ FY 2026-27'!AL73</f>
        <v>0</v>
      </c>
      <c r="K73" s="33">
        <f>'PIP Proposal _ FY 2026-27'!AM73</f>
        <v>0</v>
      </c>
      <c r="L73" s="33">
        <f>'PIP Proposal _ FY 2026-27'!AN73</f>
        <v>0</v>
      </c>
      <c r="M73" s="33">
        <f>'PIP Proposal _ FY 2026-27'!AO73</f>
        <v>0</v>
      </c>
      <c r="N73" s="34">
        <f>'PIP Proposal _ FY 2026-27'!AP73</f>
        <v>0</v>
      </c>
    </row>
    <row r="74" spans="1:14">
      <c r="A74" s="978"/>
      <c r="B74" s="976"/>
      <c r="C74" s="976"/>
      <c r="D74" s="14">
        <v>68</v>
      </c>
      <c r="E74" s="16" t="s">
        <v>79</v>
      </c>
      <c r="F74" s="33">
        <f>'PIP Proposal _ FY 2026-27'!X74</f>
        <v>996.40499999999997</v>
      </c>
      <c r="G74" s="33">
        <f>'PIP Proposal _ FY 2026-27'!AI74</f>
        <v>0</v>
      </c>
      <c r="H74" s="33">
        <f>'PIP Proposal _ FY 2026-27'!AJ74</f>
        <v>0</v>
      </c>
      <c r="I74" s="33">
        <f>'PIP Proposal _ FY 2026-27'!AK74</f>
        <v>0</v>
      </c>
      <c r="J74" s="33">
        <f>'PIP Proposal _ FY 2026-27'!AL74</f>
        <v>0</v>
      </c>
      <c r="K74" s="33">
        <f>'PIP Proposal _ FY 2026-27'!AM74</f>
        <v>0</v>
      </c>
      <c r="L74" s="33">
        <f>'PIP Proposal _ FY 2026-27'!AN74</f>
        <v>0</v>
      </c>
      <c r="M74" s="33">
        <f>'PIP Proposal _ FY 2026-27'!AO74</f>
        <v>0</v>
      </c>
      <c r="N74" s="34">
        <f>'PIP Proposal _ FY 2026-27'!AP74</f>
        <v>0</v>
      </c>
    </row>
    <row r="75" spans="1:14">
      <c r="A75" s="978"/>
      <c r="B75" s="975" t="s">
        <v>80</v>
      </c>
      <c r="C75" s="975" t="s">
        <v>81</v>
      </c>
      <c r="D75" s="14">
        <v>69</v>
      </c>
      <c r="E75" s="16" t="s">
        <v>341</v>
      </c>
      <c r="F75" s="33">
        <f>'PIP Proposal _ FY 2026-27'!X75</f>
        <v>94.289999999999992</v>
      </c>
      <c r="G75" s="33">
        <f>'PIP Proposal _ FY 2026-27'!AI75</f>
        <v>0</v>
      </c>
      <c r="H75" s="33">
        <f>'PIP Proposal _ FY 2026-27'!AJ75</f>
        <v>0</v>
      </c>
      <c r="I75" s="33">
        <f>'PIP Proposal _ FY 2026-27'!AK75</f>
        <v>0</v>
      </c>
      <c r="J75" s="33">
        <f>'PIP Proposal _ FY 2026-27'!AL75</f>
        <v>0</v>
      </c>
      <c r="K75" s="33">
        <f>'PIP Proposal _ FY 2026-27'!AM75</f>
        <v>0</v>
      </c>
      <c r="L75" s="33">
        <f>'PIP Proposal _ FY 2026-27'!AN75</f>
        <v>0</v>
      </c>
      <c r="M75" s="33">
        <f>'PIP Proposal _ FY 2026-27'!AO75</f>
        <v>0</v>
      </c>
      <c r="N75" s="34">
        <f>'PIP Proposal _ FY 2026-27'!AP75</f>
        <v>0</v>
      </c>
    </row>
    <row r="76" spans="1:14">
      <c r="A76" s="978"/>
      <c r="B76" s="975"/>
      <c r="C76" s="975"/>
      <c r="D76" s="14">
        <v>70</v>
      </c>
      <c r="E76" s="16" t="s">
        <v>342</v>
      </c>
      <c r="F76" s="33">
        <f>'PIP Proposal _ FY 2026-27'!X76</f>
        <v>134.95999999999998</v>
      </c>
      <c r="G76" s="33">
        <f>'PIP Proposal _ FY 2026-27'!AI76</f>
        <v>0</v>
      </c>
      <c r="H76" s="33">
        <f>'PIP Proposal _ FY 2026-27'!AJ76</f>
        <v>0</v>
      </c>
      <c r="I76" s="33">
        <f>'PIP Proposal _ FY 2026-27'!AK76</f>
        <v>0</v>
      </c>
      <c r="J76" s="33">
        <f>'PIP Proposal _ FY 2026-27'!AL76</f>
        <v>0</v>
      </c>
      <c r="K76" s="33">
        <f>'PIP Proposal _ FY 2026-27'!AM76</f>
        <v>0</v>
      </c>
      <c r="L76" s="33">
        <f>'PIP Proposal _ FY 2026-27'!AN76</f>
        <v>0</v>
      </c>
      <c r="M76" s="33">
        <f>'PIP Proposal _ FY 2026-27'!AO76</f>
        <v>0</v>
      </c>
      <c r="N76" s="34">
        <f>'PIP Proposal _ FY 2026-27'!AP76</f>
        <v>0</v>
      </c>
    </row>
    <row r="77" spans="1:14">
      <c r="A77" s="978"/>
      <c r="B77" s="975"/>
      <c r="C77" s="975"/>
      <c r="D77" s="14">
        <v>71</v>
      </c>
      <c r="E77" s="16" t="s">
        <v>82</v>
      </c>
      <c r="F77" s="33">
        <f>'PIP Proposal _ FY 2026-27'!X77</f>
        <v>0</v>
      </c>
      <c r="G77" s="33">
        <f>'PIP Proposal _ FY 2026-27'!AI77</f>
        <v>0</v>
      </c>
      <c r="H77" s="33">
        <f>'PIP Proposal _ FY 2026-27'!AJ77</f>
        <v>0</v>
      </c>
      <c r="I77" s="33">
        <f>'PIP Proposal _ FY 2026-27'!AK77</f>
        <v>0</v>
      </c>
      <c r="J77" s="33">
        <f>'PIP Proposal _ FY 2026-27'!AL77</f>
        <v>0</v>
      </c>
      <c r="K77" s="33">
        <f>'PIP Proposal _ FY 2026-27'!AM77</f>
        <v>0</v>
      </c>
      <c r="L77" s="33">
        <f>'PIP Proposal _ FY 2026-27'!AN77</f>
        <v>0</v>
      </c>
      <c r="M77" s="33">
        <f>'PIP Proposal _ FY 2026-27'!AO77</f>
        <v>0</v>
      </c>
      <c r="N77" s="34">
        <f>'PIP Proposal _ FY 2026-27'!AP77</f>
        <v>0</v>
      </c>
    </row>
    <row r="78" spans="1:14">
      <c r="A78" s="978"/>
      <c r="B78" s="975"/>
      <c r="C78" s="975"/>
      <c r="D78" s="14">
        <v>72</v>
      </c>
      <c r="E78" s="16" t="s">
        <v>83</v>
      </c>
      <c r="F78" s="33">
        <f>'PIP Proposal _ FY 2026-27'!X78</f>
        <v>0</v>
      </c>
      <c r="G78" s="33">
        <f>'PIP Proposal _ FY 2026-27'!AI78</f>
        <v>0</v>
      </c>
      <c r="H78" s="33">
        <f>'PIP Proposal _ FY 2026-27'!AJ78</f>
        <v>0</v>
      </c>
      <c r="I78" s="33">
        <f>'PIP Proposal _ FY 2026-27'!AK78</f>
        <v>0</v>
      </c>
      <c r="J78" s="33">
        <f>'PIP Proposal _ FY 2026-27'!AL78</f>
        <v>0</v>
      </c>
      <c r="K78" s="33">
        <f>'PIP Proposal _ FY 2026-27'!AM78</f>
        <v>0</v>
      </c>
      <c r="L78" s="33">
        <f>'PIP Proposal _ FY 2026-27'!AN78</f>
        <v>0</v>
      </c>
      <c r="M78" s="33">
        <f>'PIP Proposal _ FY 2026-27'!AO78</f>
        <v>0</v>
      </c>
      <c r="N78" s="34">
        <f>'PIP Proposal _ FY 2026-27'!AP78</f>
        <v>0</v>
      </c>
    </row>
    <row r="79" spans="1:14">
      <c r="A79" s="978"/>
      <c r="B79" s="981" t="s">
        <v>84</v>
      </c>
      <c r="C79" s="981" t="s">
        <v>85</v>
      </c>
      <c r="D79" s="14">
        <v>73</v>
      </c>
      <c r="E79" s="16" t="s">
        <v>86</v>
      </c>
      <c r="F79" s="33">
        <f>'PIP Proposal _ FY 2026-27'!X79</f>
        <v>3332.7799999999997</v>
      </c>
      <c r="G79" s="33">
        <f>'PIP Proposal _ FY 2026-27'!AI79</f>
        <v>0</v>
      </c>
      <c r="H79" s="33">
        <f>'PIP Proposal _ FY 2026-27'!AJ79</f>
        <v>0</v>
      </c>
      <c r="I79" s="33">
        <f>'PIP Proposal _ FY 2026-27'!AK79</f>
        <v>0</v>
      </c>
      <c r="J79" s="33">
        <f>'PIP Proposal _ FY 2026-27'!AL79</f>
        <v>0</v>
      </c>
      <c r="K79" s="33">
        <f>'PIP Proposal _ FY 2026-27'!AM79</f>
        <v>0</v>
      </c>
      <c r="L79" s="33">
        <f>'PIP Proposal _ FY 2026-27'!AN79</f>
        <v>0</v>
      </c>
      <c r="M79" s="33">
        <f>'PIP Proposal _ FY 2026-27'!AO79</f>
        <v>0</v>
      </c>
      <c r="N79" s="34">
        <f>'PIP Proposal _ FY 2026-27'!AP79</f>
        <v>0</v>
      </c>
    </row>
    <row r="80" spans="1:14">
      <c r="A80" s="978"/>
      <c r="B80" s="981"/>
      <c r="C80" s="981"/>
      <c r="D80" s="14">
        <v>74</v>
      </c>
      <c r="E80" s="16" t="s">
        <v>87</v>
      </c>
      <c r="F80" s="33">
        <f>'PIP Proposal _ FY 2026-27'!X80</f>
        <v>10074.959999999999</v>
      </c>
      <c r="G80" s="33">
        <f>'PIP Proposal _ FY 2026-27'!AI80</f>
        <v>0</v>
      </c>
      <c r="H80" s="33">
        <f>'PIP Proposal _ FY 2026-27'!AJ80</f>
        <v>0</v>
      </c>
      <c r="I80" s="33">
        <f>'PIP Proposal _ FY 2026-27'!AK80</f>
        <v>0</v>
      </c>
      <c r="J80" s="33">
        <f>'PIP Proposal _ FY 2026-27'!AL80</f>
        <v>0</v>
      </c>
      <c r="K80" s="33">
        <f>'PIP Proposal _ FY 2026-27'!AM80</f>
        <v>0</v>
      </c>
      <c r="L80" s="33">
        <f>'PIP Proposal _ FY 2026-27'!AN80</f>
        <v>0</v>
      </c>
      <c r="M80" s="33">
        <f>'PIP Proposal _ FY 2026-27'!AO80</f>
        <v>0</v>
      </c>
      <c r="N80" s="34">
        <f>'PIP Proposal _ FY 2026-27'!AP80</f>
        <v>0</v>
      </c>
    </row>
    <row r="81" spans="1:14">
      <c r="A81" s="978"/>
      <c r="B81" s="981"/>
      <c r="C81" s="981"/>
      <c r="D81" s="14">
        <v>75</v>
      </c>
      <c r="E81" s="16" t="s">
        <v>88</v>
      </c>
      <c r="F81" s="33">
        <f>'PIP Proposal _ FY 2026-27'!X81</f>
        <v>3895.3</v>
      </c>
      <c r="G81" s="33">
        <f>'PIP Proposal _ FY 2026-27'!AI81</f>
        <v>0</v>
      </c>
      <c r="H81" s="33">
        <f>'PIP Proposal _ FY 2026-27'!AJ81</f>
        <v>0</v>
      </c>
      <c r="I81" s="33">
        <f>'PIP Proposal _ FY 2026-27'!AK81</f>
        <v>0</v>
      </c>
      <c r="J81" s="33">
        <f>'PIP Proposal _ FY 2026-27'!AL81</f>
        <v>0</v>
      </c>
      <c r="K81" s="33">
        <f>'PIP Proposal _ FY 2026-27'!AM81</f>
        <v>0</v>
      </c>
      <c r="L81" s="33">
        <f>'PIP Proposal _ FY 2026-27'!AN81</f>
        <v>0</v>
      </c>
      <c r="M81" s="33">
        <f>'PIP Proposal _ FY 2026-27'!AO81</f>
        <v>0</v>
      </c>
      <c r="N81" s="34">
        <f>'PIP Proposal _ FY 2026-27'!AP81</f>
        <v>0</v>
      </c>
    </row>
    <row r="82" spans="1:14">
      <c r="A82" s="978"/>
      <c r="B82" s="981"/>
      <c r="C82" s="981"/>
      <c r="D82" s="14">
        <v>76</v>
      </c>
      <c r="E82" s="16" t="s">
        <v>89</v>
      </c>
      <c r="F82" s="33">
        <f>'PIP Proposal _ FY 2026-27'!X82</f>
        <v>60</v>
      </c>
      <c r="G82" s="33">
        <f>'PIP Proposal _ FY 2026-27'!AI82</f>
        <v>0</v>
      </c>
      <c r="H82" s="33">
        <f>'PIP Proposal _ FY 2026-27'!AJ82</f>
        <v>0</v>
      </c>
      <c r="I82" s="33">
        <f>'PIP Proposal _ FY 2026-27'!AK82</f>
        <v>0</v>
      </c>
      <c r="J82" s="33">
        <f>'PIP Proposal _ FY 2026-27'!AL82</f>
        <v>0</v>
      </c>
      <c r="K82" s="33">
        <f>'PIP Proposal _ FY 2026-27'!AM82</f>
        <v>0</v>
      </c>
      <c r="L82" s="33">
        <f>'PIP Proposal _ FY 2026-27'!AN82</f>
        <v>0</v>
      </c>
      <c r="M82" s="33">
        <f>'PIP Proposal _ FY 2026-27'!AO82</f>
        <v>0</v>
      </c>
      <c r="N82" s="34">
        <f>'PIP Proposal _ FY 2026-27'!AP82</f>
        <v>0</v>
      </c>
    </row>
    <row r="83" spans="1:14">
      <c r="A83" s="978"/>
      <c r="B83" s="981"/>
      <c r="C83" s="981"/>
      <c r="D83" s="14">
        <v>77</v>
      </c>
      <c r="E83" s="16" t="s">
        <v>90</v>
      </c>
      <c r="F83" s="33">
        <f>'PIP Proposal _ FY 2026-27'!X83</f>
        <v>1944.1599999999999</v>
      </c>
      <c r="G83" s="33">
        <f>'PIP Proposal _ FY 2026-27'!AI83</f>
        <v>0</v>
      </c>
      <c r="H83" s="33">
        <f>'PIP Proposal _ FY 2026-27'!AJ83</f>
        <v>0</v>
      </c>
      <c r="I83" s="33">
        <f>'PIP Proposal _ FY 2026-27'!AK83</f>
        <v>0</v>
      </c>
      <c r="J83" s="33">
        <f>'PIP Proposal _ FY 2026-27'!AL83</f>
        <v>0</v>
      </c>
      <c r="K83" s="33">
        <f>'PIP Proposal _ FY 2026-27'!AM83</f>
        <v>0</v>
      </c>
      <c r="L83" s="33">
        <f>'PIP Proposal _ FY 2026-27'!AN83</f>
        <v>0</v>
      </c>
      <c r="M83" s="33">
        <f>'PIP Proposal _ FY 2026-27'!AO83</f>
        <v>0</v>
      </c>
      <c r="N83" s="34">
        <f>'PIP Proposal _ FY 2026-27'!AP83</f>
        <v>0</v>
      </c>
    </row>
    <row r="84" spans="1:14">
      <c r="A84" s="978"/>
      <c r="B84" s="981"/>
      <c r="C84" s="981"/>
      <c r="D84" s="14">
        <v>78</v>
      </c>
      <c r="E84" s="16" t="s">
        <v>91</v>
      </c>
      <c r="F84" s="33">
        <f>'PIP Proposal _ FY 2026-27'!X84</f>
        <v>516.75199999999995</v>
      </c>
      <c r="G84" s="33">
        <f>'PIP Proposal _ FY 2026-27'!AI84</f>
        <v>0</v>
      </c>
      <c r="H84" s="33">
        <f>'PIP Proposal _ FY 2026-27'!AJ84</f>
        <v>0</v>
      </c>
      <c r="I84" s="33">
        <f>'PIP Proposal _ FY 2026-27'!AK84</f>
        <v>0</v>
      </c>
      <c r="J84" s="33">
        <f>'PIP Proposal _ FY 2026-27'!AL84</f>
        <v>0</v>
      </c>
      <c r="K84" s="33">
        <f>'PIP Proposal _ FY 2026-27'!AM84</f>
        <v>0</v>
      </c>
      <c r="L84" s="33">
        <f>'PIP Proposal _ FY 2026-27'!AN84</f>
        <v>0</v>
      </c>
      <c r="M84" s="33">
        <f>'PIP Proposal _ FY 2026-27'!AO84</f>
        <v>0</v>
      </c>
      <c r="N84" s="34">
        <f>'PIP Proposal _ FY 2026-27'!AP84</f>
        <v>0</v>
      </c>
    </row>
    <row r="85" spans="1:14">
      <c r="A85" s="978"/>
      <c r="B85" s="981"/>
      <c r="C85" s="981"/>
      <c r="D85" s="14">
        <v>79</v>
      </c>
      <c r="E85" s="16" t="s">
        <v>22</v>
      </c>
      <c r="F85" s="36"/>
      <c r="G85" s="36"/>
      <c r="H85" s="36"/>
      <c r="I85" s="36"/>
      <c r="J85" s="36"/>
      <c r="K85" s="36"/>
      <c r="L85" s="36"/>
      <c r="M85" s="36"/>
      <c r="N85" s="37"/>
    </row>
    <row r="86" spans="1:14">
      <c r="A86" s="978"/>
      <c r="B86" s="975" t="s">
        <v>92</v>
      </c>
      <c r="C86" s="975" t="s">
        <v>93</v>
      </c>
      <c r="D86" s="14">
        <v>80</v>
      </c>
      <c r="E86" s="16" t="s">
        <v>94</v>
      </c>
      <c r="F86" s="33">
        <f>'PIP Proposal _ FY 2026-27'!X86</f>
        <v>322</v>
      </c>
      <c r="G86" s="33">
        <f>'PIP Proposal _ FY 2026-27'!AI86</f>
        <v>0</v>
      </c>
      <c r="H86" s="33">
        <f>'PIP Proposal _ FY 2026-27'!AJ86</f>
        <v>0</v>
      </c>
      <c r="I86" s="33">
        <f>'PIP Proposal _ FY 2026-27'!AK86</f>
        <v>0</v>
      </c>
      <c r="J86" s="33">
        <f>'PIP Proposal _ FY 2026-27'!AL86</f>
        <v>0</v>
      </c>
      <c r="K86" s="33">
        <f>'PIP Proposal _ FY 2026-27'!AM86</f>
        <v>0</v>
      </c>
      <c r="L86" s="33">
        <f>'PIP Proposal _ FY 2026-27'!AN86</f>
        <v>0</v>
      </c>
      <c r="M86" s="33">
        <f>'PIP Proposal _ FY 2026-27'!AO86</f>
        <v>0</v>
      </c>
      <c r="N86" s="34">
        <f>'PIP Proposal _ FY 2026-27'!AP86</f>
        <v>0</v>
      </c>
    </row>
    <row r="87" spans="1:14">
      <c r="A87" s="978"/>
      <c r="B87" s="975"/>
      <c r="C87" s="975"/>
      <c r="D87" s="14">
        <v>81</v>
      </c>
      <c r="E87" s="16" t="s">
        <v>343</v>
      </c>
      <c r="F87" s="33">
        <f>'PIP Proposal _ FY 2026-27'!X87</f>
        <v>961.4</v>
      </c>
      <c r="G87" s="33">
        <f>'PIP Proposal _ FY 2026-27'!AI87</f>
        <v>0</v>
      </c>
      <c r="H87" s="33">
        <f>'PIP Proposal _ FY 2026-27'!AJ87</f>
        <v>0</v>
      </c>
      <c r="I87" s="33">
        <f>'PIP Proposal _ FY 2026-27'!AK87</f>
        <v>0</v>
      </c>
      <c r="J87" s="33">
        <f>'PIP Proposal _ FY 2026-27'!AL87</f>
        <v>0</v>
      </c>
      <c r="K87" s="33">
        <f>'PIP Proposal _ FY 2026-27'!AM87</f>
        <v>0</v>
      </c>
      <c r="L87" s="33">
        <f>'PIP Proposal _ FY 2026-27'!AN87</f>
        <v>0</v>
      </c>
      <c r="M87" s="33">
        <f>'PIP Proposal _ FY 2026-27'!AO87</f>
        <v>0</v>
      </c>
      <c r="N87" s="34">
        <f>'PIP Proposal _ FY 2026-27'!AP87</f>
        <v>0</v>
      </c>
    </row>
    <row r="88" spans="1:14">
      <c r="A88" s="978"/>
      <c r="B88" s="975"/>
      <c r="C88" s="975"/>
      <c r="D88" s="14">
        <v>82</v>
      </c>
      <c r="E88" s="32" t="s">
        <v>344</v>
      </c>
      <c r="F88" s="33">
        <f>'PIP Proposal _ FY 2026-27'!X88</f>
        <v>19.5</v>
      </c>
      <c r="G88" s="33">
        <f>'PIP Proposal _ FY 2026-27'!AI88</f>
        <v>0</v>
      </c>
      <c r="H88" s="33">
        <f>'PIP Proposal _ FY 2026-27'!AJ88</f>
        <v>0</v>
      </c>
      <c r="I88" s="33">
        <f>'PIP Proposal _ FY 2026-27'!AK88</f>
        <v>0</v>
      </c>
      <c r="J88" s="33">
        <f>'PIP Proposal _ FY 2026-27'!AL88</f>
        <v>0</v>
      </c>
      <c r="K88" s="33">
        <f>'PIP Proposal _ FY 2026-27'!AM88</f>
        <v>0</v>
      </c>
      <c r="L88" s="33">
        <f>'PIP Proposal _ FY 2026-27'!AN88</f>
        <v>0</v>
      </c>
      <c r="M88" s="33">
        <f>'PIP Proposal _ FY 2026-27'!AO88</f>
        <v>0</v>
      </c>
      <c r="N88" s="34">
        <f>'PIP Proposal _ FY 2026-27'!AP88</f>
        <v>0</v>
      </c>
    </row>
    <row r="89" spans="1:14">
      <c r="A89" s="978"/>
      <c r="B89" s="975"/>
      <c r="C89" s="975"/>
      <c r="D89" s="14">
        <v>83</v>
      </c>
      <c r="E89" s="16" t="s">
        <v>95</v>
      </c>
      <c r="F89" s="33">
        <f>'PIP Proposal _ FY 2026-27'!X89</f>
        <v>148</v>
      </c>
      <c r="G89" s="33">
        <f>'PIP Proposal _ FY 2026-27'!AI89</f>
        <v>0</v>
      </c>
      <c r="H89" s="33">
        <f>'PIP Proposal _ FY 2026-27'!AJ89</f>
        <v>0</v>
      </c>
      <c r="I89" s="33">
        <f>'PIP Proposal _ FY 2026-27'!AK89</f>
        <v>0</v>
      </c>
      <c r="J89" s="33">
        <f>'PIP Proposal _ FY 2026-27'!AL89</f>
        <v>0</v>
      </c>
      <c r="K89" s="33">
        <f>'PIP Proposal _ FY 2026-27'!AM89</f>
        <v>0</v>
      </c>
      <c r="L89" s="33">
        <f>'PIP Proposal _ FY 2026-27'!AN89</f>
        <v>0</v>
      </c>
      <c r="M89" s="33">
        <f>'PIP Proposal _ FY 2026-27'!AO89</f>
        <v>0</v>
      </c>
      <c r="N89" s="34">
        <f>'PIP Proposal _ FY 2026-27'!AP89</f>
        <v>0</v>
      </c>
    </row>
    <row r="90" spans="1:14" ht="30">
      <c r="A90" s="978"/>
      <c r="B90" s="14" t="s">
        <v>96</v>
      </c>
      <c r="C90" s="14" t="s">
        <v>97</v>
      </c>
      <c r="D90" s="14">
        <v>84</v>
      </c>
      <c r="E90" s="16" t="s">
        <v>98</v>
      </c>
      <c r="F90" s="33">
        <f>'PIP Proposal _ FY 2026-27'!X90</f>
        <v>200</v>
      </c>
      <c r="G90" s="33">
        <f>'PIP Proposal _ FY 2026-27'!AI90</f>
        <v>0</v>
      </c>
      <c r="H90" s="33">
        <f>'PIP Proposal _ FY 2026-27'!AJ90</f>
        <v>0</v>
      </c>
      <c r="I90" s="33">
        <f>'PIP Proposal _ FY 2026-27'!AK90</f>
        <v>0</v>
      </c>
      <c r="J90" s="33">
        <f>'PIP Proposal _ FY 2026-27'!AL90</f>
        <v>0</v>
      </c>
      <c r="K90" s="33">
        <f>'PIP Proposal _ FY 2026-27'!AM90</f>
        <v>0</v>
      </c>
      <c r="L90" s="33">
        <f>'PIP Proposal _ FY 2026-27'!AN90</f>
        <v>0</v>
      </c>
      <c r="M90" s="33">
        <f>'PIP Proposal _ FY 2026-27'!AO90</f>
        <v>0</v>
      </c>
      <c r="N90" s="34">
        <f>'PIP Proposal _ FY 2026-27'!AP90</f>
        <v>0</v>
      </c>
    </row>
    <row r="91" spans="1:14" ht="48" customHeight="1">
      <c r="A91" s="978"/>
      <c r="B91" s="14" t="s">
        <v>99</v>
      </c>
      <c r="C91" s="14" t="s">
        <v>100</v>
      </c>
      <c r="D91" s="14">
        <v>85</v>
      </c>
      <c r="E91" s="16" t="s">
        <v>101</v>
      </c>
      <c r="F91" s="33">
        <f>'PIP Proposal _ FY 2026-27'!X91</f>
        <v>0</v>
      </c>
      <c r="G91" s="33">
        <f>'PIP Proposal _ FY 2026-27'!AI91</f>
        <v>0</v>
      </c>
      <c r="H91" s="33">
        <f>'PIP Proposal _ FY 2026-27'!AJ91</f>
        <v>0</v>
      </c>
      <c r="I91" s="33">
        <f>'PIP Proposal _ FY 2026-27'!AK91</f>
        <v>0</v>
      </c>
      <c r="J91" s="33">
        <f>'PIP Proposal _ FY 2026-27'!AL91</f>
        <v>0</v>
      </c>
      <c r="K91" s="33">
        <f>'PIP Proposal _ FY 2026-27'!AM91</f>
        <v>0</v>
      </c>
      <c r="L91" s="33">
        <f>'PIP Proposal _ FY 2026-27'!AN91</f>
        <v>0</v>
      </c>
      <c r="M91" s="33">
        <f>'PIP Proposal _ FY 2026-27'!AO91</f>
        <v>0</v>
      </c>
      <c r="N91" s="34">
        <f>'PIP Proposal _ FY 2026-27'!AP91</f>
        <v>0</v>
      </c>
    </row>
    <row r="92" spans="1:14" ht="30">
      <c r="A92" s="978"/>
      <c r="B92" s="14" t="s">
        <v>280</v>
      </c>
      <c r="C92" s="14" t="s">
        <v>22</v>
      </c>
      <c r="D92" s="14">
        <v>86</v>
      </c>
      <c r="E92" s="16" t="s">
        <v>102</v>
      </c>
      <c r="F92" s="36"/>
      <c r="G92" s="36"/>
      <c r="H92" s="36"/>
      <c r="I92" s="36"/>
      <c r="J92" s="36"/>
      <c r="K92" s="36"/>
      <c r="L92" s="36"/>
      <c r="M92" s="36"/>
      <c r="N92" s="37"/>
    </row>
    <row r="93" spans="1:14" s="4" customFormat="1">
      <c r="A93" s="978"/>
      <c r="B93" s="980" t="s">
        <v>103</v>
      </c>
      <c r="C93" s="980"/>
      <c r="D93" s="980"/>
      <c r="E93" s="20"/>
      <c r="F93" s="26">
        <f>'PIP Proposal _ FY 2026-27'!X93</f>
        <v>27400.866999999998</v>
      </c>
      <c r="G93" s="12">
        <f>'PIP Proposal _ FY 2026-27'!AI93</f>
        <v>0</v>
      </c>
      <c r="H93" s="12">
        <f>'PIP Proposal _ FY 2026-27'!AJ93</f>
        <v>0</v>
      </c>
      <c r="I93" s="12">
        <f>'PIP Proposal _ FY 2026-27'!AK93</f>
        <v>0</v>
      </c>
      <c r="J93" s="12">
        <f>'PIP Proposal _ FY 2026-27'!AL93</f>
        <v>0</v>
      </c>
      <c r="K93" s="12">
        <f>'PIP Proposal _ FY 2026-27'!AM93</f>
        <v>0</v>
      </c>
      <c r="L93" s="12">
        <f>'PIP Proposal _ FY 2026-27'!AN93</f>
        <v>0</v>
      </c>
      <c r="M93" s="12">
        <f>'PIP Proposal _ FY 2026-27'!AO93</f>
        <v>0</v>
      </c>
      <c r="N93" s="29">
        <f>'PIP Proposal _ FY 2026-27'!AP93</f>
        <v>0</v>
      </c>
    </row>
    <row r="94" spans="1:14">
      <c r="A94" s="978" t="s">
        <v>104</v>
      </c>
      <c r="B94" s="975" t="s">
        <v>105</v>
      </c>
      <c r="C94" s="975" t="s">
        <v>106</v>
      </c>
      <c r="D94" s="14">
        <v>87</v>
      </c>
      <c r="E94" s="16" t="s">
        <v>345</v>
      </c>
      <c r="F94" s="33">
        <f>'PIP Proposal _ FY 2026-27'!X94</f>
        <v>225</v>
      </c>
      <c r="G94" s="33">
        <f>'PIP Proposal _ FY 2026-27'!AI94</f>
        <v>0</v>
      </c>
      <c r="H94" s="33">
        <f>'PIP Proposal _ FY 2026-27'!AJ94</f>
        <v>0</v>
      </c>
      <c r="I94" s="33">
        <f>'PIP Proposal _ FY 2026-27'!AK94</f>
        <v>0</v>
      </c>
      <c r="J94" s="33">
        <f>'PIP Proposal _ FY 2026-27'!AL94</f>
        <v>0</v>
      </c>
      <c r="K94" s="33">
        <f>'PIP Proposal _ FY 2026-27'!AM94</f>
        <v>0</v>
      </c>
      <c r="L94" s="33">
        <f>'PIP Proposal _ FY 2026-27'!AN94</f>
        <v>0</v>
      </c>
      <c r="M94" s="33">
        <f>'PIP Proposal _ FY 2026-27'!AO94</f>
        <v>0</v>
      </c>
      <c r="N94" s="34">
        <f>'PIP Proposal _ FY 2026-27'!AP94</f>
        <v>0</v>
      </c>
    </row>
    <row r="95" spans="1:14">
      <c r="A95" s="978"/>
      <c r="B95" s="975"/>
      <c r="C95" s="975"/>
      <c r="D95" s="14">
        <v>88</v>
      </c>
      <c r="E95" s="16" t="s">
        <v>107</v>
      </c>
      <c r="F95" s="33">
        <f>'PIP Proposal _ FY 2026-27'!X95</f>
        <v>4750</v>
      </c>
      <c r="G95" s="33">
        <f>'PIP Proposal _ FY 2026-27'!AI95</f>
        <v>0</v>
      </c>
      <c r="H95" s="33">
        <f>'PIP Proposal _ FY 2026-27'!AJ95</f>
        <v>0</v>
      </c>
      <c r="I95" s="33">
        <f>'PIP Proposal _ FY 2026-27'!AK95</f>
        <v>0</v>
      </c>
      <c r="J95" s="33">
        <f>'PIP Proposal _ FY 2026-27'!AL95</f>
        <v>0</v>
      </c>
      <c r="K95" s="33">
        <f>'PIP Proposal _ FY 2026-27'!AM95</f>
        <v>0</v>
      </c>
      <c r="L95" s="33">
        <f>'PIP Proposal _ FY 2026-27'!AN95</f>
        <v>0</v>
      </c>
      <c r="M95" s="33">
        <f>'PIP Proposal _ FY 2026-27'!AO95</f>
        <v>0</v>
      </c>
      <c r="N95" s="34">
        <f>'PIP Proposal _ FY 2026-27'!AP95</f>
        <v>0</v>
      </c>
    </row>
    <row r="96" spans="1:14" ht="34.15" customHeight="1">
      <c r="A96" s="978"/>
      <c r="B96" s="975"/>
      <c r="C96" s="975"/>
      <c r="D96" s="14">
        <v>89</v>
      </c>
      <c r="E96" s="16" t="s">
        <v>346</v>
      </c>
      <c r="F96" s="33">
        <f>'PIP Proposal _ FY 2026-27'!X96</f>
        <v>0</v>
      </c>
      <c r="G96" s="33">
        <f>'PIP Proposal _ FY 2026-27'!AI96</f>
        <v>0</v>
      </c>
      <c r="H96" s="33">
        <f>'PIP Proposal _ FY 2026-27'!AJ96</f>
        <v>0</v>
      </c>
      <c r="I96" s="33">
        <f>'PIP Proposal _ FY 2026-27'!AK96</f>
        <v>0</v>
      </c>
      <c r="J96" s="33">
        <f>'PIP Proposal _ FY 2026-27'!AL96</f>
        <v>0</v>
      </c>
      <c r="K96" s="33">
        <f>'PIP Proposal _ FY 2026-27'!AM96</f>
        <v>0</v>
      </c>
      <c r="L96" s="33">
        <f>'PIP Proposal _ FY 2026-27'!AN96</f>
        <v>0</v>
      </c>
      <c r="M96" s="33">
        <f>'PIP Proposal _ FY 2026-27'!AO96</f>
        <v>0</v>
      </c>
      <c r="N96" s="34">
        <f>'PIP Proposal _ FY 2026-27'!AP96</f>
        <v>0</v>
      </c>
    </row>
    <row r="97" spans="1:14" ht="30.6" customHeight="1">
      <c r="A97" s="978"/>
      <c r="B97" s="975"/>
      <c r="C97" s="975"/>
      <c r="D97" s="14">
        <v>90</v>
      </c>
      <c r="E97" s="16" t="s">
        <v>108</v>
      </c>
      <c r="F97" s="33">
        <f>'PIP Proposal _ FY 2026-27'!X97</f>
        <v>0</v>
      </c>
      <c r="G97" s="33">
        <f>'PIP Proposal _ FY 2026-27'!AI97</f>
        <v>0</v>
      </c>
      <c r="H97" s="33">
        <f>'PIP Proposal _ FY 2026-27'!AJ97</f>
        <v>0</v>
      </c>
      <c r="I97" s="33">
        <f>'PIP Proposal _ FY 2026-27'!AK97</f>
        <v>0</v>
      </c>
      <c r="J97" s="33">
        <f>'PIP Proposal _ FY 2026-27'!AL97</f>
        <v>0</v>
      </c>
      <c r="K97" s="33">
        <f>'PIP Proposal _ FY 2026-27'!AM97</f>
        <v>0</v>
      </c>
      <c r="L97" s="33">
        <f>'PIP Proposal _ FY 2026-27'!AN97</f>
        <v>0</v>
      </c>
      <c r="M97" s="33">
        <f>'PIP Proposal _ FY 2026-27'!AO97</f>
        <v>0</v>
      </c>
      <c r="N97" s="34">
        <f>'PIP Proposal _ FY 2026-27'!AP97</f>
        <v>0</v>
      </c>
    </row>
    <row r="98" spans="1:14">
      <c r="A98" s="978"/>
      <c r="B98" s="975"/>
      <c r="C98" s="975"/>
      <c r="D98" s="14">
        <v>91</v>
      </c>
      <c r="E98" s="16" t="s">
        <v>109</v>
      </c>
      <c r="F98" s="33">
        <f>'PIP Proposal _ FY 2026-27'!X98</f>
        <v>0</v>
      </c>
      <c r="G98" s="33">
        <f>'PIP Proposal _ FY 2026-27'!AI98</f>
        <v>0</v>
      </c>
      <c r="H98" s="33">
        <f>'PIP Proposal _ FY 2026-27'!AJ98</f>
        <v>0</v>
      </c>
      <c r="I98" s="33">
        <f>'PIP Proposal _ FY 2026-27'!AK98</f>
        <v>0</v>
      </c>
      <c r="J98" s="33">
        <f>'PIP Proposal _ FY 2026-27'!AL98</f>
        <v>0</v>
      </c>
      <c r="K98" s="33">
        <f>'PIP Proposal _ FY 2026-27'!AM98</f>
        <v>0</v>
      </c>
      <c r="L98" s="33">
        <f>'PIP Proposal _ FY 2026-27'!AN98</f>
        <v>0</v>
      </c>
      <c r="M98" s="33">
        <f>'PIP Proposal _ FY 2026-27'!AO98</f>
        <v>0</v>
      </c>
      <c r="N98" s="34">
        <f>'PIP Proposal _ FY 2026-27'!AP98</f>
        <v>0</v>
      </c>
    </row>
    <row r="99" spans="1:14" ht="27.6" customHeight="1">
      <c r="A99" s="978"/>
      <c r="B99" s="975"/>
      <c r="C99" s="975"/>
      <c r="D99" s="14">
        <v>92</v>
      </c>
      <c r="E99" s="16" t="s">
        <v>348</v>
      </c>
      <c r="F99" s="33">
        <f>'PIP Proposal _ FY 2026-27'!X99</f>
        <v>5</v>
      </c>
      <c r="G99" s="33">
        <f>'PIP Proposal _ FY 2026-27'!AI99</f>
        <v>0</v>
      </c>
      <c r="H99" s="33">
        <f>'PIP Proposal _ FY 2026-27'!AJ99</f>
        <v>0</v>
      </c>
      <c r="I99" s="33">
        <f>'PIP Proposal _ FY 2026-27'!AK99</f>
        <v>0</v>
      </c>
      <c r="J99" s="33">
        <f>'PIP Proposal _ FY 2026-27'!AL99</f>
        <v>0</v>
      </c>
      <c r="K99" s="33">
        <f>'PIP Proposal _ FY 2026-27'!AM99</f>
        <v>0</v>
      </c>
      <c r="L99" s="33">
        <f>'PIP Proposal _ FY 2026-27'!AN99</f>
        <v>0</v>
      </c>
      <c r="M99" s="33">
        <f>'PIP Proposal _ FY 2026-27'!AO99</f>
        <v>0</v>
      </c>
      <c r="N99" s="34">
        <f>'PIP Proposal _ FY 2026-27'!AP99</f>
        <v>0</v>
      </c>
    </row>
    <row r="100" spans="1:14">
      <c r="A100" s="978"/>
      <c r="B100" s="975"/>
      <c r="C100" s="975"/>
      <c r="D100" s="14">
        <v>93</v>
      </c>
      <c r="E100" s="16" t="s">
        <v>347</v>
      </c>
      <c r="F100" s="33">
        <f>'PIP Proposal _ FY 2026-27'!X100</f>
        <v>361.8</v>
      </c>
      <c r="G100" s="33">
        <f>'PIP Proposal _ FY 2026-27'!AI100</f>
        <v>0</v>
      </c>
      <c r="H100" s="33">
        <f>'PIP Proposal _ FY 2026-27'!AJ100</f>
        <v>0</v>
      </c>
      <c r="I100" s="33">
        <f>'PIP Proposal _ FY 2026-27'!AK100</f>
        <v>0</v>
      </c>
      <c r="J100" s="33">
        <f>'PIP Proposal _ FY 2026-27'!AL100</f>
        <v>0</v>
      </c>
      <c r="K100" s="33">
        <f>'PIP Proposal _ FY 2026-27'!AM100</f>
        <v>0</v>
      </c>
      <c r="L100" s="33">
        <f>'PIP Proposal _ FY 2026-27'!AN100</f>
        <v>0</v>
      </c>
      <c r="M100" s="33">
        <f>'PIP Proposal _ FY 2026-27'!AO100</f>
        <v>0</v>
      </c>
      <c r="N100" s="34">
        <f>'PIP Proposal _ FY 2026-27'!AP100</f>
        <v>0</v>
      </c>
    </row>
    <row r="101" spans="1:14">
      <c r="A101" s="978"/>
      <c r="B101" s="975"/>
      <c r="C101" s="975"/>
      <c r="D101" s="14">
        <v>94</v>
      </c>
      <c r="E101" s="16" t="s">
        <v>349</v>
      </c>
      <c r="F101" s="33">
        <f>'PIP Proposal _ FY 2026-27'!X101</f>
        <v>731.69960000000003</v>
      </c>
      <c r="G101" s="33">
        <f>'PIP Proposal _ FY 2026-27'!AI101</f>
        <v>0</v>
      </c>
      <c r="H101" s="33">
        <f>'PIP Proposal _ FY 2026-27'!AJ101</f>
        <v>0</v>
      </c>
      <c r="I101" s="33">
        <f>'PIP Proposal _ FY 2026-27'!AK101</f>
        <v>0</v>
      </c>
      <c r="J101" s="33">
        <f>'PIP Proposal _ FY 2026-27'!AL101</f>
        <v>0</v>
      </c>
      <c r="K101" s="33">
        <f>'PIP Proposal _ FY 2026-27'!AM101</f>
        <v>0</v>
      </c>
      <c r="L101" s="33">
        <f>'PIP Proposal _ FY 2026-27'!AN101</f>
        <v>0</v>
      </c>
      <c r="M101" s="33">
        <f>'PIP Proposal _ FY 2026-27'!AO101</f>
        <v>0</v>
      </c>
      <c r="N101" s="34">
        <f>'PIP Proposal _ FY 2026-27'!AP101</f>
        <v>0</v>
      </c>
    </row>
    <row r="102" spans="1:14" ht="30">
      <c r="A102" s="978"/>
      <c r="B102" s="975"/>
      <c r="C102" s="975"/>
      <c r="D102" s="14">
        <v>95</v>
      </c>
      <c r="E102" s="16" t="s">
        <v>350</v>
      </c>
      <c r="F102" s="33">
        <f>'PIP Proposal _ FY 2026-27'!X102</f>
        <v>234</v>
      </c>
      <c r="G102" s="33">
        <f>'PIP Proposal _ FY 2026-27'!AI102</f>
        <v>0</v>
      </c>
      <c r="H102" s="33">
        <f>'PIP Proposal _ FY 2026-27'!AJ102</f>
        <v>0</v>
      </c>
      <c r="I102" s="33">
        <f>'PIP Proposal _ FY 2026-27'!AK102</f>
        <v>0</v>
      </c>
      <c r="J102" s="33">
        <f>'PIP Proposal _ FY 2026-27'!AL102</f>
        <v>0</v>
      </c>
      <c r="K102" s="33">
        <f>'PIP Proposal _ FY 2026-27'!AM102</f>
        <v>0</v>
      </c>
      <c r="L102" s="33">
        <f>'PIP Proposal _ FY 2026-27'!AN102</f>
        <v>0</v>
      </c>
      <c r="M102" s="33">
        <f>'PIP Proposal _ FY 2026-27'!AO102</f>
        <v>0</v>
      </c>
      <c r="N102" s="34">
        <f>'PIP Proposal _ FY 2026-27'!AP102</f>
        <v>0</v>
      </c>
    </row>
    <row r="103" spans="1:14">
      <c r="A103" s="978"/>
      <c r="B103" s="975"/>
      <c r="C103" s="975"/>
      <c r="D103" s="14">
        <v>96</v>
      </c>
      <c r="E103" s="16" t="s">
        <v>110</v>
      </c>
      <c r="F103" s="33">
        <f>'PIP Proposal _ FY 2026-27'!X103</f>
        <v>0</v>
      </c>
      <c r="G103" s="33">
        <f>'PIP Proposal _ FY 2026-27'!AI103</f>
        <v>0</v>
      </c>
      <c r="H103" s="33">
        <f>'PIP Proposal _ FY 2026-27'!AJ103</f>
        <v>0</v>
      </c>
      <c r="I103" s="33">
        <f>'PIP Proposal _ FY 2026-27'!AK103</f>
        <v>0</v>
      </c>
      <c r="J103" s="33">
        <f>'PIP Proposal _ FY 2026-27'!AL103</f>
        <v>0</v>
      </c>
      <c r="K103" s="33">
        <f>'PIP Proposal _ FY 2026-27'!AM103</f>
        <v>0</v>
      </c>
      <c r="L103" s="33">
        <f>'PIP Proposal _ FY 2026-27'!AN103</f>
        <v>0</v>
      </c>
      <c r="M103" s="33">
        <f>'PIP Proposal _ FY 2026-27'!AO103</f>
        <v>0</v>
      </c>
      <c r="N103" s="34">
        <f>'PIP Proposal _ FY 2026-27'!AP103</f>
        <v>0</v>
      </c>
    </row>
    <row r="104" spans="1:14">
      <c r="A104" s="978"/>
      <c r="B104" s="981" t="s">
        <v>111</v>
      </c>
      <c r="C104" s="981" t="s">
        <v>112</v>
      </c>
      <c r="D104" s="14">
        <v>97</v>
      </c>
      <c r="E104" s="16" t="s">
        <v>368</v>
      </c>
      <c r="F104" s="33">
        <f>'PIP Proposal _ FY 2026-27'!X104</f>
        <v>29</v>
      </c>
      <c r="G104" s="33">
        <f>'PIP Proposal _ FY 2026-27'!AI104</f>
        <v>0</v>
      </c>
      <c r="H104" s="33">
        <f>'PIP Proposal _ FY 2026-27'!AJ104</f>
        <v>0</v>
      </c>
      <c r="I104" s="33">
        <f>'PIP Proposal _ FY 2026-27'!AK104</f>
        <v>0</v>
      </c>
      <c r="J104" s="33">
        <f>'PIP Proposal _ FY 2026-27'!AL104</f>
        <v>0</v>
      </c>
      <c r="K104" s="33">
        <f>'PIP Proposal _ FY 2026-27'!AM104</f>
        <v>0</v>
      </c>
      <c r="L104" s="33">
        <f>'PIP Proposal _ FY 2026-27'!AN104</f>
        <v>0</v>
      </c>
      <c r="M104" s="33">
        <f>'PIP Proposal _ FY 2026-27'!AO104</f>
        <v>0</v>
      </c>
      <c r="N104" s="34">
        <f>'PIP Proposal _ FY 2026-27'!AP104</f>
        <v>0</v>
      </c>
    </row>
    <row r="105" spans="1:14">
      <c r="A105" s="978"/>
      <c r="B105" s="981"/>
      <c r="C105" s="981"/>
      <c r="D105" s="14">
        <v>98</v>
      </c>
      <c r="E105" s="32" t="s">
        <v>369</v>
      </c>
      <c r="F105" s="38">
        <f>'PIP Proposal _ FY 2026-27'!X105</f>
        <v>169.28</v>
      </c>
      <c r="G105" s="38">
        <f>'PIP Proposal _ FY 2026-27'!AI105</f>
        <v>0</v>
      </c>
      <c r="H105" s="38">
        <f>'PIP Proposal _ FY 2026-27'!AJ105</f>
        <v>0</v>
      </c>
      <c r="I105" s="38">
        <f>'PIP Proposal _ FY 2026-27'!AK105</f>
        <v>0</v>
      </c>
      <c r="J105" s="38">
        <f>'PIP Proposal _ FY 2026-27'!AL105</f>
        <v>0</v>
      </c>
      <c r="K105" s="38">
        <f>'PIP Proposal _ FY 2026-27'!AM105</f>
        <v>0</v>
      </c>
      <c r="L105" s="38">
        <f>'PIP Proposal _ FY 2026-27'!AN105</f>
        <v>0</v>
      </c>
      <c r="M105" s="38">
        <f>'PIP Proposal _ FY 2026-27'!AO105</f>
        <v>0</v>
      </c>
      <c r="N105" s="39">
        <f>'PIP Proposal _ FY 2026-27'!AP105</f>
        <v>0</v>
      </c>
    </row>
    <row r="106" spans="1:14">
      <c r="A106" s="978"/>
      <c r="B106" s="981" t="s">
        <v>113</v>
      </c>
      <c r="C106" s="981" t="s">
        <v>114</v>
      </c>
      <c r="D106" s="14">
        <v>99</v>
      </c>
      <c r="E106" s="16" t="s">
        <v>115</v>
      </c>
      <c r="F106" s="33">
        <f>'PIP Proposal _ FY 2026-27'!X106</f>
        <v>0</v>
      </c>
      <c r="G106" s="33">
        <f>'PIP Proposal _ FY 2026-27'!AI106</f>
        <v>0</v>
      </c>
      <c r="H106" s="33">
        <f>'PIP Proposal _ FY 2026-27'!AJ106</f>
        <v>0</v>
      </c>
      <c r="I106" s="33">
        <f>'PIP Proposal _ FY 2026-27'!AK106</f>
        <v>0</v>
      </c>
      <c r="J106" s="33">
        <f>'PIP Proposal _ FY 2026-27'!AL106</f>
        <v>0</v>
      </c>
      <c r="K106" s="33">
        <f>'PIP Proposal _ FY 2026-27'!AM106</f>
        <v>0</v>
      </c>
      <c r="L106" s="33">
        <f>'PIP Proposal _ FY 2026-27'!AN106</f>
        <v>0</v>
      </c>
      <c r="M106" s="33">
        <f>'PIP Proposal _ FY 2026-27'!AO106</f>
        <v>0</v>
      </c>
      <c r="N106" s="34">
        <f>'PIP Proposal _ FY 2026-27'!AP106</f>
        <v>0</v>
      </c>
    </row>
    <row r="107" spans="1:14">
      <c r="A107" s="978"/>
      <c r="B107" s="981"/>
      <c r="C107" s="981"/>
      <c r="D107" s="14">
        <v>100</v>
      </c>
      <c r="E107" s="16" t="s">
        <v>116</v>
      </c>
      <c r="F107" s="33">
        <f>'PIP Proposal _ FY 2026-27'!X107</f>
        <v>3543.84</v>
      </c>
      <c r="G107" s="33">
        <f>'PIP Proposal _ FY 2026-27'!AI107</f>
        <v>0</v>
      </c>
      <c r="H107" s="33">
        <f>'PIP Proposal _ FY 2026-27'!AJ107</f>
        <v>0</v>
      </c>
      <c r="I107" s="33">
        <f>'PIP Proposal _ FY 2026-27'!AK107</f>
        <v>0</v>
      </c>
      <c r="J107" s="33">
        <f>'PIP Proposal _ FY 2026-27'!AL107</f>
        <v>0</v>
      </c>
      <c r="K107" s="33">
        <f>'PIP Proposal _ FY 2026-27'!AM107</f>
        <v>0</v>
      </c>
      <c r="L107" s="33">
        <f>'PIP Proposal _ FY 2026-27'!AN107</f>
        <v>0</v>
      </c>
      <c r="M107" s="33">
        <f>'PIP Proposal _ FY 2026-27'!AO107</f>
        <v>0</v>
      </c>
      <c r="N107" s="34">
        <f>'PIP Proposal _ FY 2026-27'!AP107</f>
        <v>0</v>
      </c>
    </row>
    <row r="108" spans="1:14">
      <c r="A108" s="978"/>
      <c r="B108" s="981"/>
      <c r="C108" s="981"/>
      <c r="D108" s="14">
        <v>101</v>
      </c>
      <c r="E108" s="16" t="s">
        <v>117</v>
      </c>
      <c r="F108" s="33">
        <f>'PIP Proposal _ FY 2026-27'!X108</f>
        <v>0</v>
      </c>
      <c r="G108" s="33">
        <f>'PIP Proposal _ FY 2026-27'!AI108</f>
        <v>0</v>
      </c>
      <c r="H108" s="33">
        <f>'PIP Proposal _ FY 2026-27'!AJ108</f>
        <v>0</v>
      </c>
      <c r="I108" s="33">
        <f>'PIP Proposal _ FY 2026-27'!AK108</f>
        <v>0</v>
      </c>
      <c r="J108" s="33">
        <f>'PIP Proposal _ FY 2026-27'!AL108</f>
        <v>0</v>
      </c>
      <c r="K108" s="33">
        <f>'PIP Proposal _ FY 2026-27'!AM108</f>
        <v>0</v>
      </c>
      <c r="L108" s="33">
        <f>'PIP Proposal _ FY 2026-27'!AN108</f>
        <v>0</v>
      </c>
      <c r="M108" s="33">
        <f>'PIP Proposal _ FY 2026-27'!AO108</f>
        <v>0</v>
      </c>
      <c r="N108" s="34">
        <f>'PIP Proposal _ FY 2026-27'!AP108</f>
        <v>0</v>
      </c>
    </row>
    <row r="109" spans="1:14" s="3" customFormat="1">
      <c r="A109" s="978"/>
      <c r="B109" s="981"/>
      <c r="C109" s="981"/>
      <c r="D109" s="14">
        <v>102</v>
      </c>
      <c r="E109" s="16" t="s">
        <v>118</v>
      </c>
      <c r="F109" s="33">
        <f>'PIP Proposal _ FY 2026-27'!X109</f>
        <v>0</v>
      </c>
      <c r="G109" s="33">
        <f>'PIP Proposal _ FY 2026-27'!AI109</f>
        <v>0</v>
      </c>
      <c r="H109" s="33">
        <f>'PIP Proposal _ FY 2026-27'!AJ109</f>
        <v>0</v>
      </c>
      <c r="I109" s="33">
        <f>'PIP Proposal _ FY 2026-27'!AK109</f>
        <v>0</v>
      </c>
      <c r="J109" s="33">
        <f>'PIP Proposal _ FY 2026-27'!AL109</f>
        <v>0</v>
      </c>
      <c r="K109" s="33">
        <f>'PIP Proposal _ FY 2026-27'!AM109</f>
        <v>0</v>
      </c>
      <c r="L109" s="33">
        <f>'PIP Proposal _ FY 2026-27'!AN109</f>
        <v>0</v>
      </c>
      <c r="M109" s="33">
        <f>'PIP Proposal _ FY 2026-27'!AO109</f>
        <v>0</v>
      </c>
      <c r="N109" s="34">
        <f>'PIP Proposal _ FY 2026-27'!AP109</f>
        <v>0</v>
      </c>
    </row>
    <row r="110" spans="1:14">
      <c r="A110" s="978"/>
      <c r="B110" s="981"/>
      <c r="C110" s="981"/>
      <c r="D110" s="14">
        <v>103</v>
      </c>
      <c r="E110" s="16" t="s">
        <v>22</v>
      </c>
      <c r="F110" s="36"/>
      <c r="G110" s="36"/>
      <c r="H110" s="36"/>
      <c r="I110" s="36"/>
      <c r="J110" s="36"/>
      <c r="K110" s="36"/>
      <c r="L110" s="36"/>
      <c r="M110" s="36"/>
      <c r="N110" s="37"/>
    </row>
    <row r="111" spans="1:14">
      <c r="A111" s="978"/>
      <c r="B111" s="981" t="s">
        <v>119</v>
      </c>
      <c r="C111" s="981" t="s">
        <v>120</v>
      </c>
      <c r="D111" s="14">
        <v>104</v>
      </c>
      <c r="E111" s="16" t="s">
        <v>121</v>
      </c>
      <c r="F111" s="33">
        <f>'PIP Proposal _ FY 2026-27'!X111</f>
        <v>18.239999999999998</v>
      </c>
      <c r="G111" s="33">
        <f>'PIP Proposal _ FY 2026-27'!AI111</f>
        <v>0</v>
      </c>
      <c r="H111" s="33">
        <f>'PIP Proposal _ FY 2026-27'!AJ111</f>
        <v>0</v>
      </c>
      <c r="I111" s="33">
        <f>'PIP Proposal _ FY 2026-27'!AK111</f>
        <v>0</v>
      </c>
      <c r="J111" s="33">
        <f>'PIP Proposal _ FY 2026-27'!AL111</f>
        <v>0</v>
      </c>
      <c r="K111" s="33">
        <f>'PIP Proposal _ FY 2026-27'!AM111</f>
        <v>0</v>
      </c>
      <c r="L111" s="33">
        <f>'PIP Proposal _ FY 2026-27'!AN111</f>
        <v>0</v>
      </c>
      <c r="M111" s="33">
        <f>'PIP Proposal _ FY 2026-27'!AO111</f>
        <v>0</v>
      </c>
      <c r="N111" s="34">
        <f>'PIP Proposal _ FY 2026-27'!AP111</f>
        <v>0</v>
      </c>
    </row>
    <row r="112" spans="1:14">
      <c r="A112" s="978"/>
      <c r="B112" s="981"/>
      <c r="C112" s="981"/>
      <c r="D112" s="14">
        <v>105</v>
      </c>
      <c r="E112" s="16" t="s">
        <v>351</v>
      </c>
      <c r="F112" s="33">
        <f>'PIP Proposal _ FY 2026-27'!X112</f>
        <v>0</v>
      </c>
      <c r="G112" s="33">
        <f>'PIP Proposal _ FY 2026-27'!AI112</f>
        <v>0</v>
      </c>
      <c r="H112" s="33">
        <f>'PIP Proposal _ FY 2026-27'!AJ112</f>
        <v>0</v>
      </c>
      <c r="I112" s="33">
        <f>'PIP Proposal _ FY 2026-27'!AK112</f>
        <v>0</v>
      </c>
      <c r="J112" s="33">
        <f>'PIP Proposal _ FY 2026-27'!AL112</f>
        <v>0</v>
      </c>
      <c r="K112" s="33">
        <f>'PIP Proposal _ FY 2026-27'!AM112</f>
        <v>0</v>
      </c>
      <c r="L112" s="33">
        <f>'PIP Proposal _ FY 2026-27'!AN112</f>
        <v>0</v>
      </c>
      <c r="M112" s="33">
        <f>'PIP Proposal _ FY 2026-27'!AO112</f>
        <v>0</v>
      </c>
      <c r="N112" s="34">
        <f>'PIP Proposal _ FY 2026-27'!AP112</f>
        <v>0</v>
      </c>
    </row>
    <row r="113" spans="1:14">
      <c r="A113" s="978"/>
      <c r="B113" s="981"/>
      <c r="C113" s="981"/>
      <c r="D113" s="14">
        <v>106</v>
      </c>
      <c r="E113" s="16" t="s">
        <v>122</v>
      </c>
      <c r="F113" s="33">
        <f>'PIP Proposal _ FY 2026-27'!X113</f>
        <v>13.8</v>
      </c>
      <c r="G113" s="33">
        <f>'PIP Proposal _ FY 2026-27'!AI113</f>
        <v>0</v>
      </c>
      <c r="H113" s="33">
        <f>'PIP Proposal _ FY 2026-27'!AJ113</f>
        <v>0</v>
      </c>
      <c r="I113" s="33">
        <f>'PIP Proposal _ FY 2026-27'!AK113</f>
        <v>0</v>
      </c>
      <c r="J113" s="33">
        <f>'PIP Proposal _ FY 2026-27'!AL113</f>
        <v>0</v>
      </c>
      <c r="K113" s="33">
        <f>'PIP Proposal _ FY 2026-27'!AM113</f>
        <v>0</v>
      </c>
      <c r="L113" s="33">
        <f>'PIP Proposal _ FY 2026-27'!AN113</f>
        <v>0</v>
      </c>
      <c r="M113" s="33">
        <f>'PIP Proposal _ FY 2026-27'!AO113</f>
        <v>0</v>
      </c>
      <c r="N113" s="34">
        <f>'PIP Proposal _ FY 2026-27'!AP113</f>
        <v>0</v>
      </c>
    </row>
    <row r="114" spans="1:14">
      <c r="A114" s="978"/>
      <c r="B114" s="981" t="s">
        <v>123</v>
      </c>
      <c r="C114" s="981" t="s">
        <v>290</v>
      </c>
      <c r="D114" s="14">
        <v>107</v>
      </c>
      <c r="E114" s="16" t="s">
        <v>124</v>
      </c>
      <c r="F114" s="33">
        <f>'PIP Proposal _ FY 2026-27'!X114</f>
        <v>2208.6000000000004</v>
      </c>
      <c r="G114" s="33">
        <f>'PIP Proposal _ FY 2026-27'!AI114</f>
        <v>0</v>
      </c>
      <c r="H114" s="33">
        <f>'PIP Proposal _ FY 2026-27'!AJ114</f>
        <v>0</v>
      </c>
      <c r="I114" s="33">
        <f>'PIP Proposal _ FY 2026-27'!AK114</f>
        <v>0</v>
      </c>
      <c r="J114" s="33">
        <f>'PIP Proposal _ FY 2026-27'!AL114</f>
        <v>0</v>
      </c>
      <c r="K114" s="33">
        <f>'PIP Proposal _ FY 2026-27'!AM114</f>
        <v>0</v>
      </c>
      <c r="L114" s="33">
        <f>'PIP Proposal _ FY 2026-27'!AN114</f>
        <v>0</v>
      </c>
      <c r="M114" s="33">
        <f>'PIP Proposal _ FY 2026-27'!AO114</f>
        <v>0</v>
      </c>
      <c r="N114" s="34">
        <f>'PIP Proposal _ FY 2026-27'!AP114</f>
        <v>0</v>
      </c>
    </row>
    <row r="115" spans="1:14">
      <c r="A115" s="978"/>
      <c r="B115" s="981"/>
      <c r="C115" s="981"/>
      <c r="D115" s="14">
        <v>108</v>
      </c>
      <c r="E115" s="16" t="s">
        <v>125</v>
      </c>
      <c r="F115" s="33">
        <f>'PIP Proposal _ FY 2026-27'!X115</f>
        <v>864</v>
      </c>
      <c r="G115" s="33">
        <f>'PIP Proposal _ FY 2026-27'!AI115</f>
        <v>0</v>
      </c>
      <c r="H115" s="33">
        <f>'PIP Proposal _ FY 2026-27'!AJ115</f>
        <v>0</v>
      </c>
      <c r="I115" s="33">
        <f>'PIP Proposal _ FY 2026-27'!AK115</f>
        <v>0</v>
      </c>
      <c r="J115" s="33">
        <f>'PIP Proposal _ FY 2026-27'!AL115</f>
        <v>0</v>
      </c>
      <c r="K115" s="33">
        <f>'PIP Proposal _ FY 2026-27'!AM115</f>
        <v>0</v>
      </c>
      <c r="L115" s="33">
        <f>'PIP Proposal _ FY 2026-27'!AN115</f>
        <v>0</v>
      </c>
      <c r="M115" s="33">
        <f>'PIP Proposal _ FY 2026-27'!AO115</f>
        <v>0</v>
      </c>
      <c r="N115" s="34">
        <f>'PIP Proposal _ FY 2026-27'!AP115</f>
        <v>0</v>
      </c>
    </row>
    <row r="116" spans="1:14">
      <c r="A116" s="978"/>
      <c r="B116" s="981"/>
      <c r="C116" s="981"/>
      <c r="D116" s="14">
        <v>109</v>
      </c>
      <c r="E116" s="16" t="s">
        <v>126</v>
      </c>
      <c r="F116" s="33">
        <f>'PIP Proposal _ FY 2026-27'!X116</f>
        <v>1605</v>
      </c>
      <c r="G116" s="33">
        <f>'PIP Proposal _ FY 2026-27'!AI116</f>
        <v>0</v>
      </c>
      <c r="H116" s="33">
        <f>'PIP Proposal _ FY 2026-27'!AJ116</f>
        <v>0</v>
      </c>
      <c r="I116" s="33">
        <f>'PIP Proposal _ FY 2026-27'!AK116</f>
        <v>0</v>
      </c>
      <c r="J116" s="33">
        <f>'PIP Proposal _ FY 2026-27'!AL116</f>
        <v>0</v>
      </c>
      <c r="K116" s="33">
        <f>'PIP Proposal _ FY 2026-27'!AM116</f>
        <v>0</v>
      </c>
      <c r="L116" s="33">
        <f>'PIP Proposal _ FY 2026-27'!AN116</f>
        <v>0</v>
      </c>
      <c r="M116" s="33">
        <f>'PIP Proposal _ FY 2026-27'!AO116</f>
        <v>0</v>
      </c>
      <c r="N116" s="34">
        <f>'PIP Proposal _ FY 2026-27'!AP116</f>
        <v>0</v>
      </c>
    </row>
    <row r="117" spans="1:14">
      <c r="A117" s="978"/>
      <c r="B117" s="981"/>
      <c r="C117" s="981"/>
      <c r="D117" s="14">
        <v>110</v>
      </c>
      <c r="E117" s="16" t="s">
        <v>291</v>
      </c>
      <c r="F117" s="33">
        <f>'PIP Proposal _ FY 2026-27'!X117</f>
        <v>2674.04</v>
      </c>
      <c r="G117" s="33">
        <f>'PIP Proposal _ FY 2026-27'!AI117</f>
        <v>0</v>
      </c>
      <c r="H117" s="33">
        <f>'PIP Proposal _ FY 2026-27'!AJ117</f>
        <v>0</v>
      </c>
      <c r="I117" s="33">
        <f>'PIP Proposal _ FY 2026-27'!AK117</f>
        <v>0</v>
      </c>
      <c r="J117" s="33">
        <f>'PIP Proposal _ FY 2026-27'!AL117</f>
        <v>0</v>
      </c>
      <c r="K117" s="33">
        <f>'PIP Proposal _ FY 2026-27'!AM117</f>
        <v>0</v>
      </c>
      <c r="L117" s="33">
        <f>'PIP Proposal _ FY 2026-27'!AN117</f>
        <v>0</v>
      </c>
      <c r="M117" s="33">
        <f>'PIP Proposal _ FY 2026-27'!AO117</f>
        <v>0</v>
      </c>
      <c r="N117" s="34">
        <f>'PIP Proposal _ FY 2026-27'!AP117</f>
        <v>0</v>
      </c>
    </row>
    <row r="118" spans="1:14">
      <c r="A118" s="978"/>
      <c r="B118" s="981"/>
      <c r="C118" s="981"/>
      <c r="D118" s="14">
        <v>111</v>
      </c>
      <c r="E118" s="16" t="s">
        <v>22</v>
      </c>
      <c r="F118" s="36"/>
      <c r="G118" s="36"/>
      <c r="H118" s="36"/>
      <c r="I118" s="36"/>
      <c r="J118" s="36"/>
      <c r="K118" s="36"/>
      <c r="L118" s="36"/>
      <c r="M118" s="36"/>
      <c r="N118" s="37"/>
    </row>
    <row r="119" spans="1:14">
      <c r="A119" s="978"/>
      <c r="B119" s="975" t="s">
        <v>127</v>
      </c>
      <c r="C119" s="975" t="s">
        <v>128</v>
      </c>
      <c r="D119" s="14">
        <v>112</v>
      </c>
      <c r="E119" s="16" t="s">
        <v>129</v>
      </c>
      <c r="F119" s="33">
        <f>'PIP Proposal _ FY 2026-27'!X119</f>
        <v>8880</v>
      </c>
      <c r="G119" s="33">
        <f>'PIP Proposal _ FY 2026-27'!AI119</f>
        <v>0</v>
      </c>
      <c r="H119" s="33">
        <f>'PIP Proposal _ FY 2026-27'!AJ119</f>
        <v>0</v>
      </c>
      <c r="I119" s="33">
        <f>'PIP Proposal _ FY 2026-27'!AK119</f>
        <v>0</v>
      </c>
      <c r="J119" s="33">
        <f>'PIP Proposal _ FY 2026-27'!AL119</f>
        <v>0</v>
      </c>
      <c r="K119" s="33">
        <f>'PIP Proposal _ FY 2026-27'!AM119</f>
        <v>0</v>
      </c>
      <c r="L119" s="33">
        <f>'PIP Proposal _ FY 2026-27'!AN119</f>
        <v>0</v>
      </c>
      <c r="M119" s="33">
        <f>'PIP Proposal _ FY 2026-27'!AO119</f>
        <v>0</v>
      </c>
      <c r="N119" s="34">
        <f>'PIP Proposal _ FY 2026-27'!AP119</f>
        <v>0</v>
      </c>
    </row>
    <row r="120" spans="1:14">
      <c r="A120" s="978"/>
      <c r="B120" s="975"/>
      <c r="C120" s="975"/>
      <c r="D120" s="14">
        <v>113</v>
      </c>
      <c r="E120" s="16" t="s">
        <v>130</v>
      </c>
      <c r="F120" s="33">
        <f>'PIP Proposal _ FY 2026-27'!X120</f>
        <v>0</v>
      </c>
      <c r="G120" s="33">
        <f>'PIP Proposal _ FY 2026-27'!AI120</f>
        <v>0</v>
      </c>
      <c r="H120" s="33">
        <f>'PIP Proposal _ FY 2026-27'!AJ120</f>
        <v>0</v>
      </c>
      <c r="I120" s="33">
        <f>'PIP Proposal _ FY 2026-27'!AK120</f>
        <v>0</v>
      </c>
      <c r="J120" s="33">
        <f>'PIP Proposal _ FY 2026-27'!AL120</f>
        <v>0</v>
      </c>
      <c r="K120" s="33">
        <f>'PIP Proposal _ FY 2026-27'!AM120</f>
        <v>0</v>
      </c>
      <c r="L120" s="33">
        <f>'PIP Proposal _ FY 2026-27'!AN120</f>
        <v>0</v>
      </c>
      <c r="M120" s="33">
        <f>'PIP Proposal _ FY 2026-27'!AO120</f>
        <v>0</v>
      </c>
      <c r="N120" s="34">
        <f>'PIP Proposal _ FY 2026-27'!AP120</f>
        <v>0</v>
      </c>
    </row>
    <row r="121" spans="1:14" ht="45">
      <c r="A121" s="978"/>
      <c r="B121" s="14" t="s">
        <v>131</v>
      </c>
      <c r="C121" s="14" t="s">
        <v>132</v>
      </c>
      <c r="D121" s="14">
        <v>114</v>
      </c>
      <c r="E121" s="16" t="s">
        <v>133</v>
      </c>
      <c r="F121" s="33">
        <f>'PIP Proposal _ FY 2026-27'!X121</f>
        <v>55.5</v>
      </c>
      <c r="G121" s="33">
        <f>'PIP Proposal _ FY 2026-27'!AI121</f>
        <v>0</v>
      </c>
      <c r="H121" s="33">
        <f>'PIP Proposal _ FY 2026-27'!AJ121</f>
        <v>0</v>
      </c>
      <c r="I121" s="33">
        <f>'PIP Proposal _ FY 2026-27'!AK121</f>
        <v>0</v>
      </c>
      <c r="J121" s="33">
        <f>'PIP Proposal _ FY 2026-27'!AL121</f>
        <v>0</v>
      </c>
      <c r="K121" s="33">
        <f>'PIP Proposal _ FY 2026-27'!AM121</f>
        <v>0</v>
      </c>
      <c r="L121" s="33">
        <f>'PIP Proposal _ FY 2026-27'!AN121</f>
        <v>0</v>
      </c>
      <c r="M121" s="33">
        <f>'PIP Proposal _ FY 2026-27'!AO121</f>
        <v>0</v>
      </c>
      <c r="N121" s="34">
        <f>'PIP Proposal _ FY 2026-27'!AP121</f>
        <v>0</v>
      </c>
    </row>
    <row r="122" spans="1:14">
      <c r="A122" s="978"/>
      <c r="B122" s="975" t="s">
        <v>134</v>
      </c>
      <c r="C122" s="975" t="s">
        <v>135</v>
      </c>
      <c r="D122" s="14">
        <v>115</v>
      </c>
      <c r="E122" s="16" t="s">
        <v>136</v>
      </c>
      <c r="F122" s="33">
        <f>'PIP Proposal _ FY 2026-27'!X122</f>
        <v>145.04</v>
      </c>
      <c r="G122" s="33">
        <f>'PIP Proposal _ FY 2026-27'!AI122</f>
        <v>0</v>
      </c>
      <c r="H122" s="33">
        <f>'PIP Proposal _ FY 2026-27'!AJ122</f>
        <v>0</v>
      </c>
      <c r="I122" s="33">
        <f>'PIP Proposal _ FY 2026-27'!AK122</f>
        <v>0</v>
      </c>
      <c r="J122" s="33">
        <f>'PIP Proposal _ FY 2026-27'!AL122</f>
        <v>0</v>
      </c>
      <c r="K122" s="33">
        <f>'PIP Proposal _ FY 2026-27'!AM122</f>
        <v>0</v>
      </c>
      <c r="L122" s="33">
        <f>'PIP Proposal _ FY 2026-27'!AN122</f>
        <v>0</v>
      </c>
      <c r="M122" s="33">
        <f>'PIP Proposal _ FY 2026-27'!AO122</f>
        <v>0</v>
      </c>
      <c r="N122" s="34">
        <f>'PIP Proposal _ FY 2026-27'!AP122</f>
        <v>0</v>
      </c>
    </row>
    <row r="123" spans="1:14">
      <c r="A123" s="978"/>
      <c r="B123" s="975"/>
      <c r="C123" s="975"/>
      <c r="D123" s="14">
        <v>116</v>
      </c>
      <c r="E123" s="16" t="s">
        <v>137</v>
      </c>
      <c r="F123" s="33">
        <f>'PIP Proposal _ FY 2026-27'!X123</f>
        <v>256.60000000000002</v>
      </c>
      <c r="G123" s="33">
        <f>'PIP Proposal _ FY 2026-27'!AI123</f>
        <v>0</v>
      </c>
      <c r="H123" s="33">
        <f>'PIP Proposal _ FY 2026-27'!AJ123</f>
        <v>0</v>
      </c>
      <c r="I123" s="33">
        <f>'PIP Proposal _ FY 2026-27'!AK123</f>
        <v>0</v>
      </c>
      <c r="J123" s="33">
        <f>'PIP Proposal _ FY 2026-27'!AL123</f>
        <v>0</v>
      </c>
      <c r="K123" s="33">
        <f>'PIP Proposal _ FY 2026-27'!AM123</f>
        <v>0</v>
      </c>
      <c r="L123" s="33">
        <f>'PIP Proposal _ FY 2026-27'!AN123</f>
        <v>0</v>
      </c>
      <c r="M123" s="33">
        <f>'PIP Proposal _ FY 2026-27'!AO123</f>
        <v>0</v>
      </c>
      <c r="N123" s="34">
        <f>'PIP Proposal _ FY 2026-27'!AP123</f>
        <v>0</v>
      </c>
    </row>
    <row r="124" spans="1:14">
      <c r="A124" s="978"/>
      <c r="B124" s="975"/>
      <c r="C124" s="975"/>
      <c r="D124" s="14">
        <v>117</v>
      </c>
      <c r="E124" s="16" t="s">
        <v>138</v>
      </c>
      <c r="F124" s="33">
        <f>'PIP Proposal _ FY 2026-27'!X124</f>
        <v>0</v>
      </c>
      <c r="G124" s="33">
        <f>'PIP Proposal _ FY 2026-27'!AI124</f>
        <v>0</v>
      </c>
      <c r="H124" s="33">
        <f>'PIP Proposal _ FY 2026-27'!AJ124</f>
        <v>0</v>
      </c>
      <c r="I124" s="33">
        <f>'PIP Proposal _ FY 2026-27'!AK124</f>
        <v>0</v>
      </c>
      <c r="J124" s="33">
        <f>'PIP Proposal _ FY 2026-27'!AL124</f>
        <v>0</v>
      </c>
      <c r="K124" s="33">
        <f>'PIP Proposal _ FY 2026-27'!AM124</f>
        <v>0</v>
      </c>
      <c r="L124" s="33">
        <f>'PIP Proposal _ FY 2026-27'!AN124</f>
        <v>0</v>
      </c>
      <c r="M124" s="33">
        <f>'PIP Proposal _ FY 2026-27'!AO124</f>
        <v>0</v>
      </c>
      <c r="N124" s="34">
        <f>'PIP Proposal _ FY 2026-27'!AP124</f>
        <v>0</v>
      </c>
    </row>
    <row r="125" spans="1:14">
      <c r="A125" s="978"/>
      <c r="B125" s="975"/>
      <c r="C125" s="975"/>
      <c r="D125" s="14">
        <v>118</v>
      </c>
      <c r="E125" s="16" t="s">
        <v>22</v>
      </c>
      <c r="F125" s="36"/>
      <c r="G125" s="36"/>
      <c r="H125" s="36"/>
      <c r="I125" s="36"/>
      <c r="J125" s="36"/>
      <c r="K125" s="36"/>
      <c r="L125" s="36"/>
      <c r="M125" s="36"/>
      <c r="N125" s="37"/>
    </row>
    <row r="126" spans="1:14" ht="30">
      <c r="A126" s="978"/>
      <c r="B126" s="14" t="s">
        <v>139</v>
      </c>
      <c r="C126" s="14" t="s">
        <v>140</v>
      </c>
      <c r="D126" s="14">
        <v>119</v>
      </c>
      <c r="E126" s="16" t="s">
        <v>141</v>
      </c>
      <c r="F126" s="33">
        <f>'PIP Proposal _ FY 2026-27'!X126</f>
        <v>57</v>
      </c>
      <c r="G126" s="33">
        <f>'PIP Proposal _ FY 2026-27'!AI126</f>
        <v>0</v>
      </c>
      <c r="H126" s="33">
        <f>'PIP Proposal _ FY 2026-27'!AJ126</f>
        <v>0</v>
      </c>
      <c r="I126" s="33">
        <f>'PIP Proposal _ FY 2026-27'!AK126</f>
        <v>0</v>
      </c>
      <c r="J126" s="33">
        <f>'PIP Proposal _ FY 2026-27'!AL126</f>
        <v>0</v>
      </c>
      <c r="K126" s="33">
        <f>'PIP Proposal _ FY 2026-27'!AM126</f>
        <v>0</v>
      </c>
      <c r="L126" s="33">
        <f>'PIP Proposal _ FY 2026-27'!AN126</f>
        <v>0</v>
      </c>
      <c r="M126" s="33">
        <f>'PIP Proposal _ FY 2026-27'!AO126</f>
        <v>0</v>
      </c>
      <c r="N126" s="34">
        <f>'PIP Proposal _ FY 2026-27'!AP126</f>
        <v>0</v>
      </c>
    </row>
    <row r="127" spans="1:14" ht="52.9" customHeight="1">
      <c r="A127" s="978"/>
      <c r="B127" s="14" t="s">
        <v>142</v>
      </c>
      <c r="C127" s="14" t="s">
        <v>143</v>
      </c>
      <c r="D127" s="14">
        <v>120</v>
      </c>
      <c r="E127" s="16" t="s">
        <v>144</v>
      </c>
      <c r="F127" s="33">
        <f>'PIP Proposal _ FY 2026-27'!X127</f>
        <v>79.2</v>
      </c>
      <c r="G127" s="33">
        <f>'PIP Proposal _ FY 2026-27'!AI127</f>
        <v>0</v>
      </c>
      <c r="H127" s="33">
        <f>'PIP Proposal _ FY 2026-27'!AJ127</f>
        <v>0</v>
      </c>
      <c r="I127" s="33">
        <f>'PIP Proposal _ FY 2026-27'!AK127</f>
        <v>0</v>
      </c>
      <c r="J127" s="33">
        <f>'PIP Proposal _ FY 2026-27'!AL127</f>
        <v>0</v>
      </c>
      <c r="K127" s="33">
        <f>'PIP Proposal _ FY 2026-27'!AM127</f>
        <v>0</v>
      </c>
      <c r="L127" s="33">
        <f>'PIP Proposal _ FY 2026-27'!AN127</f>
        <v>0</v>
      </c>
      <c r="M127" s="33">
        <f>'PIP Proposal _ FY 2026-27'!AO127</f>
        <v>0</v>
      </c>
      <c r="N127" s="34">
        <f>'PIP Proposal _ FY 2026-27'!AP127</f>
        <v>0</v>
      </c>
    </row>
    <row r="128" spans="1:14">
      <c r="A128" s="978"/>
      <c r="B128" s="981" t="s">
        <v>145</v>
      </c>
      <c r="C128" s="981" t="s">
        <v>146</v>
      </c>
      <c r="D128" s="14">
        <v>121</v>
      </c>
      <c r="E128" s="16" t="s">
        <v>147</v>
      </c>
      <c r="F128" s="33">
        <f>'PIP Proposal _ FY 2026-27'!X128</f>
        <v>540</v>
      </c>
      <c r="G128" s="33">
        <f>'PIP Proposal _ FY 2026-27'!AI128</f>
        <v>0</v>
      </c>
      <c r="H128" s="33">
        <f>'PIP Proposal _ FY 2026-27'!AJ128</f>
        <v>0</v>
      </c>
      <c r="I128" s="33">
        <f>'PIP Proposal _ FY 2026-27'!AK128</f>
        <v>0</v>
      </c>
      <c r="J128" s="33">
        <f>'PIP Proposal _ FY 2026-27'!AL128</f>
        <v>0</v>
      </c>
      <c r="K128" s="33">
        <f>'PIP Proposal _ FY 2026-27'!AM128</f>
        <v>0</v>
      </c>
      <c r="L128" s="33">
        <f>'PIP Proposal _ FY 2026-27'!AN128</f>
        <v>0</v>
      </c>
      <c r="M128" s="33">
        <f>'PIP Proposal _ FY 2026-27'!AO128</f>
        <v>0</v>
      </c>
      <c r="N128" s="34">
        <f>'PIP Proposal _ FY 2026-27'!AP128</f>
        <v>0</v>
      </c>
    </row>
    <row r="129" spans="1:14">
      <c r="A129" s="978"/>
      <c r="B129" s="981"/>
      <c r="C129" s="981"/>
      <c r="D129" s="14">
        <v>122</v>
      </c>
      <c r="E129" s="16" t="s">
        <v>148</v>
      </c>
      <c r="F129" s="33">
        <f>'PIP Proposal _ FY 2026-27'!X129</f>
        <v>0</v>
      </c>
      <c r="G129" s="33">
        <f>'PIP Proposal _ FY 2026-27'!AI129</f>
        <v>0</v>
      </c>
      <c r="H129" s="33">
        <f>'PIP Proposal _ FY 2026-27'!AJ129</f>
        <v>0</v>
      </c>
      <c r="I129" s="33">
        <f>'PIP Proposal _ FY 2026-27'!AK129</f>
        <v>0</v>
      </c>
      <c r="J129" s="33">
        <f>'PIP Proposal _ FY 2026-27'!AL129</f>
        <v>0</v>
      </c>
      <c r="K129" s="33">
        <f>'PIP Proposal _ FY 2026-27'!AM129</f>
        <v>0</v>
      </c>
      <c r="L129" s="33">
        <f>'PIP Proposal _ FY 2026-27'!AN129</f>
        <v>0</v>
      </c>
      <c r="M129" s="33">
        <f>'PIP Proposal _ FY 2026-27'!AO129</f>
        <v>0</v>
      </c>
      <c r="N129" s="34">
        <f>'PIP Proposal _ FY 2026-27'!AP129</f>
        <v>0</v>
      </c>
    </row>
    <row r="130" spans="1:14">
      <c r="A130" s="978"/>
      <c r="B130" s="981"/>
      <c r="C130" s="981"/>
      <c r="D130" s="14">
        <v>123</v>
      </c>
      <c r="E130" s="16" t="s">
        <v>149</v>
      </c>
      <c r="F130" s="36"/>
      <c r="G130" s="36"/>
      <c r="H130" s="36"/>
      <c r="I130" s="36"/>
      <c r="J130" s="36"/>
      <c r="K130" s="36"/>
      <c r="L130" s="36"/>
      <c r="M130" s="36"/>
      <c r="N130" s="37"/>
    </row>
    <row r="131" spans="1:14">
      <c r="A131" s="978"/>
      <c r="B131" s="981" t="s">
        <v>150</v>
      </c>
      <c r="C131" s="981" t="s">
        <v>151</v>
      </c>
      <c r="D131" s="14">
        <v>124</v>
      </c>
      <c r="E131" s="16" t="s">
        <v>152</v>
      </c>
      <c r="F131" s="33">
        <f>'PIP Proposal _ FY 2026-27'!X131</f>
        <v>0</v>
      </c>
      <c r="G131" s="33">
        <f>'PIP Proposal _ FY 2026-27'!AI131</f>
        <v>0</v>
      </c>
      <c r="H131" s="33">
        <f>'PIP Proposal _ FY 2026-27'!AJ131</f>
        <v>0</v>
      </c>
      <c r="I131" s="33">
        <f>'PIP Proposal _ FY 2026-27'!AK131</f>
        <v>0</v>
      </c>
      <c r="J131" s="33">
        <f>'PIP Proposal _ FY 2026-27'!AL131</f>
        <v>0</v>
      </c>
      <c r="K131" s="33">
        <f>'PIP Proposal _ FY 2026-27'!AM131</f>
        <v>0</v>
      </c>
      <c r="L131" s="33">
        <f>'PIP Proposal _ FY 2026-27'!AN131</f>
        <v>0</v>
      </c>
      <c r="M131" s="33">
        <f>'PIP Proposal _ FY 2026-27'!AO131</f>
        <v>0</v>
      </c>
      <c r="N131" s="34">
        <f>'PIP Proposal _ FY 2026-27'!AP131</f>
        <v>0</v>
      </c>
    </row>
    <row r="132" spans="1:14">
      <c r="A132" s="978"/>
      <c r="B132" s="981"/>
      <c r="C132" s="981"/>
      <c r="D132" s="14">
        <v>125</v>
      </c>
      <c r="E132" s="16" t="s">
        <v>153</v>
      </c>
      <c r="F132" s="33">
        <f>'PIP Proposal _ FY 2026-27'!X132</f>
        <v>1287</v>
      </c>
      <c r="G132" s="33">
        <f>'PIP Proposal _ FY 2026-27'!AI132</f>
        <v>0</v>
      </c>
      <c r="H132" s="33">
        <f>'PIP Proposal _ FY 2026-27'!AJ132</f>
        <v>0</v>
      </c>
      <c r="I132" s="33">
        <f>'PIP Proposal _ FY 2026-27'!AK132</f>
        <v>0</v>
      </c>
      <c r="J132" s="33">
        <f>'PIP Proposal _ FY 2026-27'!AL132</f>
        <v>0</v>
      </c>
      <c r="K132" s="33">
        <f>'PIP Proposal _ FY 2026-27'!AM132</f>
        <v>0</v>
      </c>
      <c r="L132" s="33">
        <f>'PIP Proposal _ FY 2026-27'!AN132</f>
        <v>0</v>
      </c>
      <c r="M132" s="33">
        <f>'PIP Proposal _ FY 2026-27'!AO132</f>
        <v>0</v>
      </c>
      <c r="N132" s="34">
        <f>'PIP Proposal _ FY 2026-27'!AP132</f>
        <v>0</v>
      </c>
    </row>
    <row r="133" spans="1:14" ht="30">
      <c r="A133" s="978"/>
      <c r="B133" s="14" t="s">
        <v>154</v>
      </c>
      <c r="C133" s="14" t="s">
        <v>155</v>
      </c>
      <c r="D133" s="14">
        <v>126</v>
      </c>
      <c r="E133" s="16" t="s">
        <v>102</v>
      </c>
      <c r="F133" s="36"/>
      <c r="G133" s="36"/>
      <c r="H133" s="36"/>
      <c r="I133" s="36"/>
      <c r="J133" s="36"/>
      <c r="K133" s="36"/>
      <c r="L133" s="36"/>
      <c r="M133" s="36"/>
      <c r="N133" s="37"/>
    </row>
    <row r="134" spans="1:14" s="2" customFormat="1">
      <c r="A134" s="978"/>
      <c r="B134" s="980" t="s">
        <v>156</v>
      </c>
      <c r="C134" s="980"/>
      <c r="D134" s="980"/>
      <c r="E134" s="20"/>
      <c r="F134" s="26">
        <f>'PIP Proposal _ FY 2026-27'!X134</f>
        <v>28733.639599999999</v>
      </c>
      <c r="G134" s="12">
        <f>'PIP Proposal _ FY 2026-27'!AI134</f>
        <v>0</v>
      </c>
      <c r="H134" s="12">
        <f>'PIP Proposal _ FY 2026-27'!AJ134</f>
        <v>0</v>
      </c>
      <c r="I134" s="12">
        <f>'PIP Proposal _ FY 2026-27'!AK134</f>
        <v>0</v>
      </c>
      <c r="J134" s="12">
        <f>'PIP Proposal _ FY 2026-27'!AL134</f>
        <v>0</v>
      </c>
      <c r="K134" s="12">
        <f>'PIP Proposal _ FY 2026-27'!AM134</f>
        <v>0</v>
      </c>
      <c r="L134" s="12">
        <f>'PIP Proposal _ FY 2026-27'!AN134</f>
        <v>0</v>
      </c>
      <c r="M134" s="12">
        <f>'PIP Proposal _ FY 2026-27'!AO134</f>
        <v>0</v>
      </c>
      <c r="N134" s="29">
        <f>'PIP Proposal _ FY 2026-27'!AP134</f>
        <v>0</v>
      </c>
    </row>
    <row r="135" spans="1:14" ht="30">
      <c r="A135" s="978" t="s">
        <v>157</v>
      </c>
      <c r="B135" s="975" t="s">
        <v>158</v>
      </c>
      <c r="C135" s="975" t="s">
        <v>159</v>
      </c>
      <c r="D135" s="14">
        <v>127</v>
      </c>
      <c r="E135" s="40" t="s">
        <v>371</v>
      </c>
      <c r="F135" s="33">
        <f>'PIP Proposal _ FY 2026-27'!X135</f>
        <v>39</v>
      </c>
      <c r="G135" s="33">
        <f>'PIP Proposal _ FY 2026-27'!AI135</f>
        <v>0</v>
      </c>
      <c r="H135" s="33">
        <f>'PIP Proposal _ FY 2026-27'!AJ135</f>
        <v>0</v>
      </c>
      <c r="I135" s="33">
        <f>'PIP Proposal _ FY 2026-27'!AK135</f>
        <v>0</v>
      </c>
      <c r="J135" s="33">
        <f>'PIP Proposal _ FY 2026-27'!AL135</f>
        <v>0</v>
      </c>
      <c r="K135" s="33">
        <f>'PIP Proposal _ FY 2026-27'!AM135</f>
        <v>0</v>
      </c>
      <c r="L135" s="33">
        <f>'PIP Proposal _ FY 2026-27'!AN135</f>
        <v>0</v>
      </c>
      <c r="M135" s="33">
        <f>'PIP Proposal _ FY 2026-27'!AO135</f>
        <v>0</v>
      </c>
      <c r="N135" s="34">
        <f>'PIP Proposal _ FY 2026-27'!AP135</f>
        <v>0</v>
      </c>
    </row>
    <row r="136" spans="1:14">
      <c r="A136" s="978"/>
      <c r="B136" s="975"/>
      <c r="C136" s="975"/>
      <c r="D136" s="14">
        <v>128</v>
      </c>
      <c r="E136" s="40" t="s">
        <v>372</v>
      </c>
      <c r="F136" s="33">
        <f>'PIP Proposal _ FY 2026-27'!X136</f>
        <v>20.399999999999999</v>
      </c>
      <c r="G136" s="33">
        <f>'PIP Proposal _ FY 2026-27'!AI136</f>
        <v>0</v>
      </c>
      <c r="H136" s="33">
        <f>'PIP Proposal _ FY 2026-27'!AJ136</f>
        <v>0</v>
      </c>
      <c r="I136" s="33">
        <f>'PIP Proposal _ FY 2026-27'!AK136</f>
        <v>0</v>
      </c>
      <c r="J136" s="33">
        <f>'PIP Proposal _ FY 2026-27'!AL136</f>
        <v>0</v>
      </c>
      <c r="K136" s="33">
        <f>'PIP Proposal _ FY 2026-27'!AM136</f>
        <v>0</v>
      </c>
      <c r="L136" s="33">
        <f>'PIP Proposal _ FY 2026-27'!AN136</f>
        <v>0</v>
      </c>
      <c r="M136" s="33">
        <f>'PIP Proposal _ FY 2026-27'!AO136</f>
        <v>0</v>
      </c>
      <c r="N136" s="34">
        <f>'PIP Proposal _ FY 2026-27'!AP136</f>
        <v>0</v>
      </c>
    </row>
    <row r="137" spans="1:14">
      <c r="A137" s="978"/>
      <c r="B137" s="975"/>
      <c r="C137" s="975"/>
      <c r="D137" s="14">
        <v>129</v>
      </c>
      <c r="E137" s="40" t="s">
        <v>373</v>
      </c>
      <c r="F137" s="33">
        <f>'PIP Proposal _ FY 2026-27'!X137</f>
        <v>0</v>
      </c>
      <c r="G137" s="33">
        <f>'PIP Proposal _ FY 2026-27'!AI137</f>
        <v>0</v>
      </c>
      <c r="H137" s="33">
        <f>'PIP Proposal _ FY 2026-27'!AJ137</f>
        <v>0</v>
      </c>
      <c r="I137" s="33">
        <f>'PIP Proposal _ FY 2026-27'!AK137</f>
        <v>0</v>
      </c>
      <c r="J137" s="33">
        <f>'PIP Proposal _ FY 2026-27'!AL137</f>
        <v>0</v>
      </c>
      <c r="K137" s="33">
        <f>'PIP Proposal _ FY 2026-27'!AM137</f>
        <v>0</v>
      </c>
      <c r="L137" s="33">
        <f>'PIP Proposal _ FY 2026-27'!AN137</f>
        <v>0</v>
      </c>
      <c r="M137" s="33">
        <f>'PIP Proposal _ FY 2026-27'!AO137</f>
        <v>0</v>
      </c>
      <c r="N137" s="34">
        <f>'PIP Proposal _ FY 2026-27'!AP137</f>
        <v>0</v>
      </c>
    </row>
    <row r="138" spans="1:14" ht="30">
      <c r="A138" s="978"/>
      <c r="B138" s="975" t="s">
        <v>160</v>
      </c>
      <c r="C138" s="975" t="s">
        <v>161</v>
      </c>
      <c r="D138" s="14">
        <v>130</v>
      </c>
      <c r="E138" s="16" t="s">
        <v>162</v>
      </c>
      <c r="F138" s="33">
        <f>'PIP Proposal _ FY 2026-27'!X138</f>
        <v>122.93</v>
      </c>
      <c r="G138" s="33">
        <f>'PIP Proposal _ FY 2026-27'!AI138</f>
        <v>0</v>
      </c>
      <c r="H138" s="33">
        <f>'PIP Proposal _ FY 2026-27'!AJ138</f>
        <v>0</v>
      </c>
      <c r="I138" s="33">
        <f>'PIP Proposal _ FY 2026-27'!AK138</f>
        <v>0</v>
      </c>
      <c r="J138" s="33">
        <f>'PIP Proposal _ FY 2026-27'!AL138</f>
        <v>0</v>
      </c>
      <c r="K138" s="33">
        <f>'PIP Proposal _ FY 2026-27'!AM138</f>
        <v>0</v>
      </c>
      <c r="L138" s="33">
        <f>'PIP Proposal _ FY 2026-27'!AN138</f>
        <v>0</v>
      </c>
      <c r="M138" s="33">
        <f>'PIP Proposal _ FY 2026-27'!AO138</f>
        <v>0</v>
      </c>
      <c r="N138" s="34">
        <f>'PIP Proposal _ FY 2026-27'!AP138</f>
        <v>0</v>
      </c>
    </row>
    <row r="139" spans="1:14">
      <c r="A139" s="978"/>
      <c r="B139" s="975"/>
      <c r="C139" s="976"/>
      <c r="D139" s="14">
        <v>131</v>
      </c>
      <c r="E139" s="16" t="s">
        <v>163</v>
      </c>
      <c r="F139" s="33">
        <f>'PIP Proposal _ FY 2026-27'!X139</f>
        <v>0</v>
      </c>
      <c r="G139" s="33">
        <f>'PIP Proposal _ FY 2026-27'!AI139</f>
        <v>0</v>
      </c>
      <c r="H139" s="33">
        <f>'PIP Proposal _ FY 2026-27'!AJ139</f>
        <v>0</v>
      </c>
      <c r="I139" s="33">
        <f>'PIP Proposal _ FY 2026-27'!AK139</f>
        <v>0</v>
      </c>
      <c r="J139" s="33">
        <f>'PIP Proposal _ FY 2026-27'!AL139</f>
        <v>0</v>
      </c>
      <c r="K139" s="33">
        <f>'PIP Proposal _ FY 2026-27'!AM139</f>
        <v>0</v>
      </c>
      <c r="L139" s="33">
        <f>'PIP Proposal _ FY 2026-27'!AN139</f>
        <v>0</v>
      </c>
      <c r="M139" s="33">
        <f>'PIP Proposal _ FY 2026-27'!AO139</f>
        <v>0</v>
      </c>
      <c r="N139" s="34">
        <f>'PIP Proposal _ FY 2026-27'!AP139</f>
        <v>0</v>
      </c>
    </row>
    <row r="140" spans="1:14">
      <c r="A140" s="978"/>
      <c r="B140" s="975"/>
      <c r="C140" s="976"/>
      <c r="D140" s="14">
        <v>132</v>
      </c>
      <c r="E140" s="16" t="s">
        <v>164</v>
      </c>
      <c r="F140" s="33">
        <f>'PIP Proposal _ FY 2026-27'!X140</f>
        <v>14.8</v>
      </c>
      <c r="G140" s="33">
        <f>'PIP Proposal _ FY 2026-27'!AI140</f>
        <v>0</v>
      </c>
      <c r="H140" s="33">
        <f>'PIP Proposal _ FY 2026-27'!AJ140</f>
        <v>0</v>
      </c>
      <c r="I140" s="33">
        <f>'PIP Proposal _ FY 2026-27'!AK140</f>
        <v>0</v>
      </c>
      <c r="J140" s="33">
        <f>'PIP Proposal _ FY 2026-27'!AL140</f>
        <v>0</v>
      </c>
      <c r="K140" s="33">
        <f>'PIP Proposal _ FY 2026-27'!AM140</f>
        <v>0</v>
      </c>
      <c r="L140" s="33">
        <f>'PIP Proposal _ FY 2026-27'!AN140</f>
        <v>0</v>
      </c>
      <c r="M140" s="33">
        <f>'PIP Proposal _ FY 2026-27'!AO140</f>
        <v>0</v>
      </c>
      <c r="N140" s="34">
        <f>'PIP Proposal _ FY 2026-27'!AP140</f>
        <v>0</v>
      </c>
    </row>
    <row r="141" spans="1:14">
      <c r="A141" s="978"/>
      <c r="B141" s="975"/>
      <c r="C141" s="976"/>
      <c r="D141" s="14">
        <v>133</v>
      </c>
      <c r="E141" s="16" t="s">
        <v>165</v>
      </c>
      <c r="F141" s="33">
        <f>'PIP Proposal _ FY 2026-27'!X141</f>
        <v>0</v>
      </c>
      <c r="G141" s="33">
        <f>'PIP Proposal _ FY 2026-27'!AI141</f>
        <v>0</v>
      </c>
      <c r="H141" s="33">
        <f>'PIP Proposal _ FY 2026-27'!AJ141</f>
        <v>0</v>
      </c>
      <c r="I141" s="33">
        <f>'PIP Proposal _ FY 2026-27'!AK141</f>
        <v>0</v>
      </c>
      <c r="J141" s="33">
        <f>'PIP Proposal _ FY 2026-27'!AL141</f>
        <v>0</v>
      </c>
      <c r="K141" s="33">
        <f>'PIP Proposal _ FY 2026-27'!AM141</f>
        <v>0</v>
      </c>
      <c r="L141" s="33">
        <f>'PIP Proposal _ FY 2026-27'!AN141</f>
        <v>0</v>
      </c>
      <c r="M141" s="33">
        <f>'PIP Proposal _ FY 2026-27'!AO141</f>
        <v>0</v>
      </c>
      <c r="N141" s="34">
        <f>'PIP Proposal _ FY 2026-27'!AP141</f>
        <v>0</v>
      </c>
    </row>
    <row r="142" spans="1:14">
      <c r="A142" s="978"/>
      <c r="B142" s="975"/>
      <c r="C142" s="976"/>
      <c r="D142" s="14">
        <v>134</v>
      </c>
      <c r="E142" s="16" t="s">
        <v>352</v>
      </c>
      <c r="F142" s="33">
        <f>'PIP Proposal _ FY 2026-27'!X142</f>
        <v>71.650000000000006</v>
      </c>
      <c r="G142" s="33">
        <f>'PIP Proposal _ FY 2026-27'!AI142</f>
        <v>0</v>
      </c>
      <c r="H142" s="33">
        <f>'PIP Proposal _ FY 2026-27'!AJ142</f>
        <v>0</v>
      </c>
      <c r="I142" s="33">
        <f>'PIP Proposal _ FY 2026-27'!AK142</f>
        <v>0</v>
      </c>
      <c r="J142" s="33">
        <f>'PIP Proposal _ FY 2026-27'!AL142</f>
        <v>0</v>
      </c>
      <c r="K142" s="33">
        <f>'PIP Proposal _ FY 2026-27'!AM142</f>
        <v>0</v>
      </c>
      <c r="L142" s="33">
        <f>'PIP Proposal _ FY 2026-27'!AN142</f>
        <v>0</v>
      </c>
      <c r="M142" s="33">
        <f>'PIP Proposal _ FY 2026-27'!AO142</f>
        <v>0</v>
      </c>
      <c r="N142" s="34">
        <f>'PIP Proposal _ FY 2026-27'!AP142</f>
        <v>0</v>
      </c>
    </row>
    <row r="143" spans="1:14">
      <c r="A143" s="978"/>
      <c r="B143" s="975"/>
      <c r="C143" s="976"/>
      <c r="D143" s="14">
        <v>135</v>
      </c>
      <c r="E143" s="16" t="s">
        <v>353</v>
      </c>
      <c r="F143" s="33">
        <f>'PIP Proposal _ FY 2026-27'!X143</f>
        <v>72</v>
      </c>
      <c r="G143" s="33">
        <f>'PIP Proposal _ FY 2026-27'!AI143</f>
        <v>0</v>
      </c>
      <c r="H143" s="33">
        <f>'PIP Proposal _ FY 2026-27'!AJ143</f>
        <v>0</v>
      </c>
      <c r="I143" s="33">
        <f>'PIP Proposal _ FY 2026-27'!AK143</f>
        <v>0</v>
      </c>
      <c r="J143" s="33">
        <f>'PIP Proposal _ FY 2026-27'!AL143</f>
        <v>0</v>
      </c>
      <c r="K143" s="33">
        <f>'PIP Proposal _ FY 2026-27'!AM143</f>
        <v>0</v>
      </c>
      <c r="L143" s="33">
        <f>'PIP Proposal _ FY 2026-27'!AN143</f>
        <v>0</v>
      </c>
      <c r="M143" s="33">
        <f>'PIP Proposal _ FY 2026-27'!AO143</f>
        <v>0</v>
      </c>
      <c r="N143" s="34">
        <f>'PIP Proposal _ FY 2026-27'!AP143</f>
        <v>0</v>
      </c>
    </row>
    <row r="144" spans="1:14">
      <c r="A144" s="978"/>
      <c r="B144" s="975"/>
      <c r="C144" s="976"/>
      <c r="D144" s="14">
        <v>136</v>
      </c>
      <c r="E144" s="16" t="s">
        <v>166</v>
      </c>
      <c r="F144" s="33">
        <f>'PIP Proposal _ FY 2026-27'!X144</f>
        <v>39.9</v>
      </c>
      <c r="G144" s="33">
        <f>'PIP Proposal _ FY 2026-27'!AI144</f>
        <v>0</v>
      </c>
      <c r="H144" s="33">
        <f>'PIP Proposal _ FY 2026-27'!AJ144</f>
        <v>0</v>
      </c>
      <c r="I144" s="33">
        <f>'PIP Proposal _ FY 2026-27'!AK144</f>
        <v>0</v>
      </c>
      <c r="J144" s="33">
        <f>'PIP Proposal _ FY 2026-27'!AL144</f>
        <v>0</v>
      </c>
      <c r="K144" s="33">
        <f>'PIP Proposal _ FY 2026-27'!AM144</f>
        <v>0</v>
      </c>
      <c r="L144" s="33">
        <f>'PIP Proposal _ FY 2026-27'!AN144</f>
        <v>0</v>
      </c>
      <c r="M144" s="33">
        <f>'PIP Proposal _ FY 2026-27'!AO144</f>
        <v>0</v>
      </c>
      <c r="N144" s="34">
        <f>'PIP Proposal _ FY 2026-27'!AP144</f>
        <v>0</v>
      </c>
    </row>
    <row r="145" spans="1:14">
      <c r="A145" s="978"/>
      <c r="B145" s="975" t="s">
        <v>167</v>
      </c>
      <c r="C145" s="975" t="s">
        <v>168</v>
      </c>
      <c r="D145" s="14">
        <v>137</v>
      </c>
      <c r="E145" s="16" t="s">
        <v>169</v>
      </c>
      <c r="F145" s="33">
        <f>'PIP Proposal _ FY 2026-27'!X145</f>
        <v>391.2</v>
      </c>
      <c r="G145" s="33">
        <f>'PIP Proposal _ FY 2026-27'!AI145</f>
        <v>0</v>
      </c>
      <c r="H145" s="33">
        <f>'PIP Proposal _ FY 2026-27'!AJ145</f>
        <v>0</v>
      </c>
      <c r="I145" s="33">
        <f>'PIP Proposal _ FY 2026-27'!AK145</f>
        <v>0</v>
      </c>
      <c r="J145" s="33">
        <f>'PIP Proposal _ FY 2026-27'!AL145</f>
        <v>0</v>
      </c>
      <c r="K145" s="33">
        <f>'PIP Proposal _ FY 2026-27'!AM145</f>
        <v>0</v>
      </c>
      <c r="L145" s="33">
        <f>'PIP Proposal _ FY 2026-27'!AN145</f>
        <v>0</v>
      </c>
      <c r="M145" s="33">
        <f>'PIP Proposal _ FY 2026-27'!AO145</f>
        <v>0</v>
      </c>
      <c r="N145" s="34">
        <f>'PIP Proposal _ FY 2026-27'!AP145</f>
        <v>0</v>
      </c>
    </row>
    <row r="146" spans="1:14">
      <c r="A146" s="978"/>
      <c r="B146" s="975"/>
      <c r="C146" s="975"/>
      <c r="D146" s="14">
        <v>138</v>
      </c>
      <c r="E146" s="16" t="s">
        <v>170</v>
      </c>
      <c r="F146" s="33">
        <f>'PIP Proposal _ FY 2026-27'!X146</f>
        <v>0</v>
      </c>
      <c r="G146" s="33">
        <f>'PIP Proposal _ FY 2026-27'!AI146</f>
        <v>0</v>
      </c>
      <c r="H146" s="33">
        <f>'PIP Proposal _ FY 2026-27'!AJ146</f>
        <v>0</v>
      </c>
      <c r="I146" s="33">
        <f>'PIP Proposal _ FY 2026-27'!AK146</f>
        <v>0</v>
      </c>
      <c r="J146" s="33">
        <f>'PIP Proposal _ FY 2026-27'!AL146</f>
        <v>0</v>
      </c>
      <c r="K146" s="33">
        <f>'PIP Proposal _ FY 2026-27'!AM146</f>
        <v>0</v>
      </c>
      <c r="L146" s="33">
        <f>'PIP Proposal _ FY 2026-27'!AN146</f>
        <v>0</v>
      </c>
      <c r="M146" s="33">
        <f>'PIP Proposal _ FY 2026-27'!AO146</f>
        <v>0</v>
      </c>
      <c r="N146" s="34">
        <f>'PIP Proposal _ FY 2026-27'!AP146</f>
        <v>0</v>
      </c>
    </row>
    <row r="147" spans="1:14">
      <c r="A147" s="978"/>
      <c r="B147" s="975" t="s">
        <v>171</v>
      </c>
      <c r="C147" s="975" t="s">
        <v>172</v>
      </c>
      <c r="D147" s="14">
        <v>139</v>
      </c>
      <c r="E147" s="16" t="s">
        <v>173</v>
      </c>
      <c r="F147" s="33">
        <f>'PIP Proposal _ FY 2026-27'!X147</f>
        <v>65.849999999999994</v>
      </c>
      <c r="G147" s="33">
        <f>'PIP Proposal _ FY 2026-27'!AI147</f>
        <v>0</v>
      </c>
      <c r="H147" s="33">
        <f>'PIP Proposal _ FY 2026-27'!AJ147</f>
        <v>0</v>
      </c>
      <c r="I147" s="33">
        <f>'PIP Proposal _ FY 2026-27'!AK147</f>
        <v>0</v>
      </c>
      <c r="J147" s="33">
        <f>'PIP Proposal _ FY 2026-27'!AL147</f>
        <v>0</v>
      </c>
      <c r="K147" s="33">
        <f>'PIP Proposal _ FY 2026-27'!AM147</f>
        <v>0</v>
      </c>
      <c r="L147" s="33">
        <f>'PIP Proposal _ FY 2026-27'!AN147</f>
        <v>0</v>
      </c>
      <c r="M147" s="33">
        <f>'PIP Proposal _ FY 2026-27'!AO147</f>
        <v>0</v>
      </c>
      <c r="N147" s="34">
        <f>'PIP Proposal _ FY 2026-27'!AP147</f>
        <v>0</v>
      </c>
    </row>
    <row r="148" spans="1:14">
      <c r="A148" s="978"/>
      <c r="B148" s="975"/>
      <c r="C148" s="975"/>
      <c r="D148" s="14">
        <v>140</v>
      </c>
      <c r="E148" s="16" t="s">
        <v>174</v>
      </c>
      <c r="F148" s="33">
        <f>'PIP Proposal _ FY 2026-27'!X148</f>
        <v>53.94</v>
      </c>
      <c r="G148" s="33">
        <f>'PIP Proposal _ FY 2026-27'!AI148</f>
        <v>0</v>
      </c>
      <c r="H148" s="33">
        <f>'PIP Proposal _ FY 2026-27'!AJ148</f>
        <v>0</v>
      </c>
      <c r="I148" s="33">
        <f>'PIP Proposal _ FY 2026-27'!AK148</f>
        <v>0</v>
      </c>
      <c r="J148" s="33">
        <f>'PIP Proposal _ FY 2026-27'!AL148</f>
        <v>0</v>
      </c>
      <c r="K148" s="33">
        <f>'PIP Proposal _ FY 2026-27'!AM148</f>
        <v>0</v>
      </c>
      <c r="L148" s="33">
        <f>'PIP Proposal _ FY 2026-27'!AN148</f>
        <v>0</v>
      </c>
      <c r="M148" s="33">
        <f>'PIP Proposal _ FY 2026-27'!AO148</f>
        <v>0</v>
      </c>
      <c r="N148" s="34">
        <f>'PIP Proposal _ FY 2026-27'!AP148</f>
        <v>0</v>
      </c>
    </row>
    <row r="149" spans="1:14">
      <c r="A149" s="978"/>
      <c r="B149" s="975"/>
      <c r="C149" s="975"/>
      <c r="D149" s="14">
        <v>141</v>
      </c>
      <c r="E149" s="16" t="s">
        <v>175</v>
      </c>
      <c r="F149" s="33">
        <f>'PIP Proposal _ FY 2026-27'!X149</f>
        <v>0</v>
      </c>
      <c r="G149" s="33">
        <f>'PIP Proposal _ FY 2026-27'!AI149</f>
        <v>0</v>
      </c>
      <c r="H149" s="33">
        <f>'PIP Proposal _ FY 2026-27'!AJ149</f>
        <v>0</v>
      </c>
      <c r="I149" s="33">
        <f>'PIP Proposal _ FY 2026-27'!AK149</f>
        <v>0</v>
      </c>
      <c r="J149" s="33">
        <f>'PIP Proposal _ FY 2026-27'!AL149</f>
        <v>0</v>
      </c>
      <c r="K149" s="33">
        <f>'PIP Proposal _ FY 2026-27'!AM149</f>
        <v>0</v>
      </c>
      <c r="L149" s="33">
        <f>'PIP Proposal _ FY 2026-27'!AN149</f>
        <v>0</v>
      </c>
      <c r="M149" s="33">
        <f>'PIP Proposal _ FY 2026-27'!AO149</f>
        <v>0</v>
      </c>
      <c r="N149" s="34">
        <f>'PIP Proposal _ FY 2026-27'!AP149</f>
        <v>0</v>
      </c>
    </row>
    <row r="150" spans="1:14">
      <c r="A150" s="978"/>
      <c r="B150" s="975" t="s">
        <v>176</v>
      </c>
      <c r="C150" s="975" t="s">
        <v>177</v>
      </c>
      <c r="D150" s="14">
        <v>142</v>
      </c>
      <c r="E150" s="16" t="s">
        <v>178</v>
      </c>
      <c r="F150" s="33">
        <f>'PIP Proposal _ FY 2026-27'!X150</f>
        <v>11699.94</v>
      </c>
      <c r="G150" s="33">
        <f>'PIP Proposal _ FY 2026-27'!AI150</f>
        <v>0</v>
      </c>
      <c r="H150" s="33">
        <f>'PIP Proposal _ FY 2026-27'!AJ150</f>
        <v>0</v>
      </c>
      <c r="I150" s="33">
        <f>'PIP Proposal _ FY 2026-27'!AK150</f>
        <v>0</v>
      </c>
      <c r="J150" s="33">
        <f>'PIP Proposal _ FY 2026-27'!AL150</f>
        <v>0</v>
      </c>
      <c r="K150" s="33">
        <f>'PIP Proposal _ FY 2026-27'!AM150</f>
        <v>0</v>
      </c>
      <c r="L150" s="33">
        <f>'PIP Proposal _ FY 2026-27'!AN150</f>
        <v>0</v>
      </c>
      <c r="M150" s="33">
        <f>'PIP Proposal _ FY 2026-27'!AO150</f>
        <v>0</v>
      </c>
      <c r="N150" s="34">
        <f>'PIP Proposal _ FY 2026-27'!AP150</f>
        <v>0</v>
      </c>
    </row>
    <row r="151" spans="1:14" ht="35.450000000000003" customHeight="1">
      <c r="A151" s="978"/>
      <c r="B151" s="975"/>
      <c r="C151" s="975"/>
      <c r="D151" s="14">
        <v>143</v>
      </c>
      <c r="E151" s="16" t="s">
        <v>354</v>
      </c>
      <c r="F151" s="33">
        <f>'PIP Proposal _ FY 2026-27'!X151</f>
        <v>1.56</v>
      </c>
      <c r="G151" s="33">
        <f>'PIP Proposal _ FY 2026-27'!AI151</f>
        <v>0</v>
      </c>
      <c r="H151" s="33">
        <f>'PIP Proposal _ FY 2026-27'!AJ151</f>
        <v>0</v>
      </c>
      <c r="I151" s="33">
        <f>'PIP Proposal _ FY 2026-27'!AK151</f>
        <v>0</v>
      </c>
      <c r="J151" s="33">
        <f>'PIP Proposal _ FY 2026-27'!AL151</f>
        <v>0</v>
      </c>
      <c r="K151" s="33">
        <f>'PIP Proposal _ FY 2026-27'!AM151</f>
        <v>0</v>
      </c>
      <c r="L151" s="33">
        <f>'PIP Proposal _ FY 2026-27'!AN151</f>
        <v>0</v>
      </c>
      <c r="M151" s="33">
        <f>'PIP Proposal _ FY 2026-27'!AO151</f>
        <v>0</v>
      </c>
      <c r="N151" s="34">
        <f>'PIP Proposal _ FY 2026-27'!AP151</f>
        <v>0</v>
      </c>
    </row>
    <row r="152" spans="1:14">
      <c r="A152" s="978"/>
      <c r="B152" s="975"/>
      <c r="C152" s="975"/>
      <c r="D152" s="14">
        <v>144</v>
      </c>
      <c r="E152" s="16" t="s">
        <v>179</v>
      </c>
      <c r="F152" s="33">
        <f>'PIP Proposal _ FY 2026-27'!X152</f>
        <v>104.4</v>
      </c>
      <c r="G152" s="33">
        <f>'PIP Proposal _ FY 2026-27'!AI152</f>
        <v>0</v>
      </c>
      <c r="H152" s="33">
        <f>'PIP Proposal _ FY 2026-27'!AJ152</f>
        <v>0</v>
      </c>
      <c r="I152" s="33">
        <f>'PIP Proposal _ FY 2026-27'!AK152</f>
        <v>0</v>
      </c>
      <c r="J152" s="33">
        <f>'PIP Proposal _ FY 2026-27'!AL152</f>
        <v>0</v>
      </c>
      <c r="K152" s="33">
        <f>'PIP Proposal _ FY 2026-27'!AM152</f>
        <v>0</v>
      </c>
      <c r="L152" s="33">
        <f>'PIP Proposal _ FY 2026-27'!AN152</f>
        <v>0</v>
      </c>
      <c r="M152" s="33">
        <f>'PIP Proposal _ FY 2026-27'!AO152</f>
        <v>0</v>
      </c>
      <c r="N152" s="34">
        <f>'PIP Proposal _ FY 2026-27'!AP152</f>
        <v>0</v>
      </c>
    </row>
    <row r="153" spans="1:14">
      <c r="A153" s="978"/>
      <c r="B153" s="975"/>
      <c r="C153" s="975"/>
      <c r="D153" s="14">
        <v>145</v>
      </c>
      <c r="E153" s="16" t="s">
        <v>180</v>
      </c>
      <c r="F153" s="33">
        <f>'PIP Proposal _ FY 2026-27'!X153</f>
        <v>0</v>
      </c>
      <c r="G153" s="33">
        <f>'PIP Proposal _ FY 2026-27'!AI153</f>
        <v>0</v>
      </c>
      <c r="H153" s="33">
        <f>'PIP Proposal _ FY 2026-27'!AJ153</f>
        <v>0</v>
      </c>
      <c r="I153" s="33">
        <f>'PIP Proposal _ FY 2026-27'!AK153</f>
        <v>0</v>
      </c>
      <c r="J153" s="33">
        <f>'PIP Proposal _ FY 2026-27'!AL153</f>
        <v>0</v>
      </c>
      <c r="K153" s="33">
        <f>'PIP Proposal _ FY 2026-27'!AM153</f>
        <v>0</v>
      </c>
      <c r="L153" s="33">
        <f>'PIP Proposal _ FY 2026-27'!AN153</f>
        <v>0</v>
      </c>
      <c r="M153" s="33">
        <f>'PIP Proposal _ FY 2026-27'!AO153</f>
        <v>0</v>
      </c>
      <c r="N153" s="34">
        <f>'PIP Proposal _ FY 2026-27'!AP153</f>
        <v>0</v>
      </c>
    </row>
    <row r="154" spans="1:14">
      <c r="A154" s="978"/>
      <c r="B154" s="14" t="s">
        <v>181</v>
      </c>
      <c r="C154" s="14" t="s">
        <v>182</v>
      </c>
      <c r="D154" s="14">
        <v>146</v>
      </c>
      <c r="E154" s="21" t="s">
        <v>326</v>
      </c>
      <c r="F154" s="33">
        <f>'PIP Proposal _ FY 2026-27'!X154</f>
        <v>180.32</v>
      </c>
      <c r="G154" s="33">
        <f>'PIP Proposal _ FY 2026-27'!AI154</f>
        <v>0</v>
      </c>
      <c r="H154" s="33">
        <f>'PIP Proposal _ FY 2026-27'!AJ154</f>
        <v>0</v>
      </c>
      <c r="I154" s="33">
        <f>'PIP Proposal _ FY 2026-27'!AK154</f>
        <v>0</v>
      </c>
      <c r="J154" s="33">
        <f>'PIP Proposal _ FY 2026-27'!AL154</f>
        <v>0</v>
      </c>
      <c r="K154" s="33">
        <f>'PIP Proposal _ FY 2026-27'!AM154</f>
        <v>0</v>
      </c>
      <c r="L154" s="33">
        <f>'PIP Proposal _ FY 2026-27'!AN154</f>
        <v>0</v>
      </c>
      <c r="M154" s="33">
        <f>'PIP Proposal _ FY 2026-27'!AO154</f>
        <v>0</v>
      </c>
      <c r="N154" s="34">
        <f>'PIP Proposal _ FY 2026-27'!AP154</f>
        <v>0</v>
      </c>
    </row>
    <row r="155" spans="1:14">
      <c r="A155" s="978"/>
      <c r="B155" s="14" t="s">
        <v>183</v>
      </c>
      <c r="C155" s="14" t="s">
        <v>184</v>
      </c>
      <c r="D155" s="14">
        <v>147</v>
      </c>
      <c r="E155" s="22" t="s">
        <v>88</v>
      </c>
      <c r="F155" s="33">
        <f>'PIP Proposal _ FY 2026-27'!X155</f>
        <v>7440.55</v>
      </c>
      <c r="G155" s="33">
        <f>'PIP Proposal _ FY 2026-27'!AI155</f>
        <v>0</v>
      </c>
      <c r="H155" s="33">
        <f>'PIP Proposal _ FY 2026-27'!AJ155</f>
        <v>0</v>
      </c>
      <c r="I155" s="33">
        <f>'PIP Proposal _ FY 2026-27'!AK155</f>
        <v>0</v>
      </c>
      <c r="J155" s="33">
        <f>'PIP Proposal _ FY 2026-27'!AL155</f>
        <v>0</v>
      </c>
      <c r="K155" s="33">
        <f>'PIP Proposal _ FY 2026-27'!AM155</f>
        <v>0</v>
      </c>
      <c r="L155" s="33">
        <f>'PIP Proposal _ FY 2026-27'!AN155</f>
        <v>0</v>
      </c>
      <c r="M155" s="33">
        <f>'PIP Proposal _ FY 2026-27'!AO155</f>
        <v>0</v>
      </c>
      <c r="N155" s="34">
        <f>'PIP Proposal _ FY 2026-27'!AP155</f>
        <v>0</v>
      </c>
    </row>
    <row r="156" spans="1:14">
      <c r="A156" s="978"/>
      <c r="B156" s="14" t="s">
        <v>185</v>
      </c>
      <c r="C156" s="14" t="s">
        <v>186</v>
      </c>
      <c r="D156" s="14">
        <v>148</v>
      </c>
      <c r="E156" s="22" t="s">
        <v>187</v>
      </c>
      <c r="F156" s="36"/>
      <c r="G156" s="36"/>
      <c r="H156" s="36"/>
      <c r="I156" s="36"/>
      <c r="J156" s="36"/>
      <c r="K156" s="36"/>
      <c r="L156" s="36"/>
      <c r="M156" s="36"/>
      <c r="N156" s="37"/>
    </row>
    <row r="157" spans="1:14">
      <c r="A157" s="978"/>
      <c r="B157" s="14" t="s">
        <v>188</v>
      </c>
      <c r="C157" s="14" t="s">
        <v>189</v>
      </c>
      <c r="D157" s="14">
        <v>149</v>
      </c>
      <c r="E157" s="22" t="s">
        <v>190</v>
      </c>
      <c r="F157" s="33">
        <f>'PIP Proposal _ FY 2026-27'!X157</f>
        <v>264.64999999999998</v>
      </c>
      <c r="G157" s="33">
        <f>'PIP Proposal _ FY 2026-27'!AI157</f>
        <v>0</v>
      </c>
      <c r="H157" s="33">
        <f>'PIP Proposal _ FY 2026-27'!AJ157</f>
        <v>0</v>
      </c>
      <c r="I157" s="33">
        <f>'PIP Proposal _ FY 2026-27'!AK157</f>
        <v>0</v>
      </c>
      <c r="J157" s="33">
        <f>'PIP Proposal _ FY 2026-27'!AL157</f>
        <v>0</v>
      </c>
      <c r="K157" s="33">
        <f>'PIP Proposal _ FY 2026-27'!AM157</f>
        <v>0</v>
      </c>
      <c r="L157" s="33">
        <f>'PIP Proposal _ FY 2026-27'!AN157</f>
        <v>0</v>
      </c>
      <c r="M157" s="33">
        <f>'PIP Proposal _ FY 2026-27'!AO157</f>
        <v>0</v>
      </c>
      <c r="N157" s="34">
        <f>'PIP Proposal _ FY 2026-27'!AP157</f>
        <v>0</v>
      </c>
    </row>
    <row r="158" spans="1:14" s="4" customFormat="1">
      <c r="A158" s="978"/>
      <c r="B158" s="980" t="s">
        <v>311</v>
      </c>
      <c r="C158" s="980"/>
      <c r="D158" s="980"/>
      <c r="E158" s="20"/>
      <c r="F158" s="26">
        <f>'PIP Proposal _ FY 2026-27'!X158</f>
        <v>20583.09</v>
      </c>
      <c r="G158" s="13">
        <f>'PIP Proposal _ FY 2026-27'!AI158</f>
        <v>0</v>
      </c>
      <c r="H158" s="13">
        <f>'PIP Proposal _ FY 2026-27'!AJ158</f>
        <v>0</v>
      </c>
      <c r="I158" s="13">
        <f>'PIP Proposal _ FY 2026-27'!AK158</f>
        <v>0</v>
      </c>
      <c r="J158" s="13">
        <f>'PIP Proposal _ FY 2026-27'!AL158</f>
        <v>0</v>
      </c>
      <c r="K158" s="13">
        <f>'PIP Proposal _ FY 2026-27'!AM158</f>
        <v>0</v>
      </c>
      <c r="L158" s="13">
        <f>'PIP Proposal _ FY 2026-27'!AN158</f>
        <v>0</v>
      </c>
      <c r="M158" s="13">
        <f>'PIP Proposal _ FY 2026-27'!AO158</f>
        <v>0</v>
      </c>
      <c r="N158" s="29">
        <f>'PIP Proposal _ FY 2026-27'!AP158</f>
        <v>0</v>
      </c>
    </row>
    <row r="159" spans="1:14" ht="28.9" customHeight="1">
      <c r="A159" s="983" t="s">
        <v>191</v>
      </c>
      <c r="B159" s="975" t="s">
        <v>192</v>
      </c>
      <c r="C159" s="975" t="s">
        <v>159</v>
      </c>
      <c r="D159" s="15">
        <v>150</v>
      </c>
      <c r="E159" s="40" t="s">
        <v>377</v>
      </c>
      <c r="F159" s="33">
        <f>'PIP Proposal _ FY 2026-27'!X159</f>
        <v>4984.2</v>
      </c>
      <c r="G159" s="33">
        <f>'PIP Proposal _ FY 2026-27'!AI159</f>
        <v>0</v>
      </c>
      <c r="H159" s="33">
        <f>'PIP Proposal _ FY 2026-27'!AJ159</f>
        <v>0</v>
      </c>
      <c r="I159" s="33">
        <f>'PIP Proposal _ FY 2026-27'!AK159</f>
        <v>0</v>
      </c>
      <c r="J159" s="33">
        <f>'PIP Proposal _ FY 2026-27'!AL159</f>
        <v>0</v>
      </c>
      <c r="K159" s="33">
        <f>'PIP Proposal _ FY 2026-27'!AM159</f>
        <v>0</v>
      </c>
      <c r="L159" s="33">
        <f>'PIP Proposal _ FY 2026-27'!AN159</f>
        <v>0</v>
      </c>
      <c r="M159" s="33">
        <f>'PIP Proposal _ FY 2026-27'!AO159</f>
        <v>0</v>
      </c>
      <c r="N159" s="34">
        <f>'PIP Proposal _ FY 2026-27'!AP159</f>
        <v>0</v>
      </c>
    </row>
    <row r="160" spans="1:14">
      <c r="A160" s="984"/>
      <c r="B160" s="975"/>
      <c r="C160" s="975"/>
      <c r="D160" s="15">
        <v>151</v>
      </c>
      <c r="E160" s="40" t="s">
        <v>375</v>
      </c>
      <c r="F160" s="33">
        <f>'PIP Proposal _ FY 2026-27'!X160</f>
        <v>960</v>
      </c>
      <c r="G160" s="33">
        <f>'PIP Proposal _ FY 2026-27'!AI160</f>
        <v>0</v>
      </c>
      <c r="H160" s="33">
        <f>'PIP Proposal _ FY 2026-27'!AJ160</f>
        <v>0</v>
      </c>
      <c r="I160" s="33">
        <f>'PIP Proposal _ FY 2026-27'!AK160</f>
        <v>0</v>
      </c>
      <c r="J160" s="33">
        <f>'PIP Proposal _ FY 2026-27'!AL160</f>
        <v>0</v>
      </c>
      <c r="K160" s="33">
        <f>'PIP Proposal _ FY 2026-27'!AM160</f>
        <v>0</v>
      </c>
      <c r="L160" s="33">
        <f>'PIP Proposal _ FY 2026-27'!AN160</f>
        <v>0</v>
      </c>
      <c r="M160" s="33">
        <f>'PIP Proposal _ FY 2026-27'!AO160</f>
        <v>0</v>
      </c>
      <c r="N160" s="34">
        <f>'PIP Proposal _ FY 2026-27'!AP160</f>
        <v>0</v>
      </c>
    </row>
    <row r="161" spans="1:14">
      <c r="A161" s="984"/>
      <c r="B161" s="975"/>
      <c r="C161" s="975"/>
      <c r="D161" s="15">
        <v>152</v>
      </c>
      <c r="E161" s="40" t="s">
        <v>376</v>
      </c>
      <c r="F161" s="33">
        <f>'PIP Proposal _ FY 2026-27'!X161</f>
        <v>0</v>
      </c>
      <c r="G161" s="33">
        <f>'PIP Proposal _ FY 2026-27'!AI161</f>
        <v>0</v>
      </c>
      <c r="H161" s="33">
        <f>'PIP Proposal _ FY 2026-27'!AJ161</f>
        <v>0</v>
      </c>
      <c r="I161" s="33">
        <f>'PIP Proposal _ FY 2026-27'!AK161</f>
        <v>0</v>
      </c>
      <c r="J161" s="33">
        <f>'PIP Proposal _ FY 2026-27'!AL161</f>
        <v>0</v>
      </c>
      <c r="K161" s="33">
        <f>'PIP Proposal _ FY 2026-27'!AM161</f>
        <v>0</v>
      </c>
      <c r="L161" s="33">
        <f>'PIP Proposal _ FY 2026-27'!AN161</f>
        <v>0</v>
      </c>
      <c r="M161" s="33">
        <f>'PIP Proposal _ FY 2026-27'!AO161</f>
        <v>0</v>
      </c>
      <c r="N161" s="34">
        <f>'PIP Proposal _ FY 2026-27'!AP161</f>
        <v>0</v>
      </c>
    </row>
    <row r="162" spans="1:14">
      <c r="A162" s="984"/>
      <c r="B162" s="975"/>
      <c r="C162" s="975"/>
      <c r="D162" s="15">
        <v>153</v>
      </c>
      <c r="E162" s="16" t="s">
        <v>193</v>
      </c>
      <c r="F162" s="33">
        <f>'PIP Proposal _ FY 2026-27'!X162</f>
        <v>0</v>
      </c>
      <c r="G162" s="33">
        <f>'PIP Proposal _ FY 2026-27'!AI162</f>
        <v>0</v>
      </c>
      <c r="H162" s="33">
        <f>'PIP Proposal _ FY 2026-27'!AJ162</f>
        <v>0</v>
      </c>
      <c r="I162" s="33">
        <f>'PIP Proposal _ FY 2026-27'!AK162</f>
        <v>0</v>
      </c>
      <c r="J162" s="33">
        <f>'PIP Proposal _ FY 2026-27'!AL162</f>
        <v>0</v>
      </c>
      <c r="K162" s="33">
        <f>'PIP Proposal _ FY 2026-27'!AM162</f>
        <v>0</v>
      </c>
      <c r="L162" s="33">
        <f>'PIP Proposal _ FY 2026-27'!AN162</f>
        <v>0</v>
      </c>
      <c r="M162" s="33">
        <f>'PIP Proposal _ FY 2026-27'!AO162</f>
        <v>0</v>
      </c>
      <c r="N162" s="34">
        <f>'PIP Proposal _ FY 2026-27'!AP162</f>
        <v>0</v>
      </c>
    </row>
    <row r="163" spans="1:14">
      <c r="A163" s="984"/>
      <c r="B163" s="975" t="s">
        <v>194</v>
      </c>
      <c r="C163" s="975" t="s">
        <v>195</v>
      </c>
      <c r="D163" s="15">
        <v>154</v>
      </c>
      <c r="E163" s="16" t="s">
        <v>196</v>
      </c>
      <c r="F163" s="33">
        <f>'PIP Proposal _ FY 2026-27'!X163</f>
        <v>67</v>
      </c>
      <c r="G163" s="33">
        <f>'PIP Proposal _ FY 2026-27'!AI163</f>
        <v>0</v>
      </c>
      <c r="H163" s="33">
        <f>'PIP Proposal _ FY 2026-27'!AJ163</f>
        <v>0</v>
      </c>
      <c r="I163" s="33">
        <f>'PIP Proposal _ FY 2026-27'!AK163</f>
        <v>0</v>
      </c>
      <c r="J163" s="33">
        <f>'PIP Proposal _ FY 2026-27'!AL163</f>
        <v>0</v>
      </c>
      <c r="K163" s="33">
        <f>'PIP Proposal _ FY 2026-27'!AM163</f>
        <v>0</v>
      </c>
      <c r="L163" s="33">
        <f>'PIP Proposal _ FY 2026-27'!AN163</f>
        <v>0</v>
      </c>
      <c r="M163" s="33">
        <f>'PIP Proposal _ FY 2026-27'!AO163</f>
        <v>0</v>
      </c>
      <c r="N163" s="34">
        <f>'PIP Proposal _ FY 2026-27'!AP163</f>
        <v>0</v>
      </c>
    </row>
    <row r="164" spans="1:14">
      <c r="A164" s="984"/>
      <c r="B164" s="975"/>
      <c r="C164" s="975"/>
      <c r="D164" s="15">
        <v>155</v>
      </c>
      <c r="E164" s="16" t="s">
        <v>197</v>
      </c>
      <c r="F164" s="33">
        <f>'PIP Proposal _ FY 2026-27'!X164</f>
        <v>0</v>
      </c>
      <c r="G164" s="33">
        <f>'PIP Proposal _ FY 2026-27'!AI164</f>
        <v>0</v>
      </c>
      <c r="H164" s="33">
        <f>'PIP Proposal _ FY 2026-27'!AJ164</f>
        <v>0</v>
      </c>
      <c r="I164" s="33">
        <f>'PIP Proposal _ FY 2026-27'!AK164</f>
        <v>0</v>
      </c>
      <c r="J164" s="33">
        <f>'PIP Proposal _ FY 2026-27'!AL164</f>
        <v>0</v>
      </c>
      <c r="K164" s="33">
        <f>'PIP Proposal _ FY 2026-27'!AM164</f>
        <v>0</v>
      </c>
      <c r="L164" s="33">
        <f>'PIP Proposal _ FY 2026-27'!AN164</f>
        <v>0</v>
      </c>
      <c r="M164" s="33">
        <f>'PIP Proposal _ FY 2026-27'!AO164</f>
        <v>0</v>
      </c>
      <c r="N164" s="34">
        <f>'PIP Proposal _ FY 2026-27'!AP164</f>
        <v>0</v>
      </c>
    </row>
    <row r="165" spans="1:14">
      <c r="A165" s="984"/>
      <c r="B165" s="975"/>
      <c r="C165" s="975"/>
      <c r="D165" s="15">
        <v>156</v>
      </c>
      <c r="E165" s="16" t="s">
        <v>198</v>
      </c>
      <c r="F165" s="33">
        <f>'PIP Proposal _ FY 2026-27'!X165</f>
        <v>2304.5</v>
      </c>
      <c r="G165" s="33">
        <f>'PIP Proposal _ FY 2026-27'!AI165</f>
        <v>0</v>
      </c>
      <c r="H165" s="33">
        <f>'PIP Proposal _ FY 2026-27'!AJ165</f>
        <v>0</v>
      </c>
      <c r="I165" s="33">
        <f>'PIP Proposal _ FY 2026-27'!AK165</f>
        <v>0</v>
      </c>
      <c r="J165" s="33">
        <f>'PIP Proposal _ FY 2026-27'!AL165</f>
        <v>0</v>
      </c>
      <c r="K165" s="33">
        <f>'PIP Proposal _ FY 2026-27'!AM165</f>
        <v>0</v>
      </c>
      <c r="L165" s="33">
        <f>'PIP Proposal _ FY 2026-27'!AN165</f>
        <v>0</v>
      </c>
      <c r="M165" s="33">
        <f>'PIP Proposal _ FY 2026-27'!AO165</f>
        <v>0</v>
      </c>
      <c r="N165" s="34">
        <f>'PIP Proposal _ FY 2026-27'!AP165</f>
        <v>0</v>
      </c>
    </row>
    <row r="166" spans="1:14">
      <c r="A166" s="984"/>
      <c r="B166" s="975"/>
      <c r="C166" s="975"/>
      <c r="D166" s="15">
        <v>157</v>
      </c>
      <c r="E166" s="16" t="s">
        <v>355</v>
      </c>
      <c r="F166" s="33">
        <f>'PIP Proposal _ FY 2026-27'!X166</f>
        <v>4</v>
      </c>
      <c r="G166" s="33">
        <f>'PIP Proposal _ FY 2026-27'!AI166</f>
        <v>0</v>
      </c>
      <c r="H166" s="33">
        <f>'PIP Proposal _ FY 2026-27'!AJ166</f>
        <v>0</v>
      </c>
      <c r="I166" s="33">
        <f>'PIP Proposal _ FY 2026-27'!AK166</f>
        <v>0</v>
      </c>
      <c r="J166" s="33">
        <f>'PIP Proposal _ FY 2026-27'!AL166</f>
        <v>0</v>
      </c>
      <c r="K166" s="33">
        <f>'PIP Proposal _ FY 2026-27'!AM166</f>
        <v>0</v>
      </c>
      <c r="L166" s="33">
        <f>'PIP Proposal _ FY 2026-27'!AN166</f>
        <v>0</v>
      </c>
      <c r="M166" s="33">
        <f>'PIP Proposal _ FY 2026-27'!AO166</f>
        <v>0</v>
      </c>
      <c r="N166" s="34">
        <f>'PIP Proposal _ FY 2026-27'!AP166</f>
        <v>0</v>
      </c>
    </row>
    <row r="167" spans="1:14">
      <c r="A167" s="984"/>
      <c r="B167" s="975"/>
      <c r="C167" s="975"/>
      <c r="D167" s="15">
        <v>158</v>
      </c>
      <c r="E167" s="16" t="s">
        <v>356</v>
      </c>
      <c r="F167" s="33">
        <f>'PIP Proposal _ FY 2026-27'!X167</f>
        <v>1000</v>
      </c>
      <c r="G167" s="33">
        <f>'PIP Proposal _ FY 2026-27'!AI167</f>
        <v>0</v>
      </c>
      <c r="H167" s="33">
        <f>'PIP Proposal _ FY 2026-27'!AJ167</f>
        <v>0</v>
      </c>
      <c r="I167" s="33">
        <f>'PIP Proposal _ FY 2026-27'!AK167</f>
        <v>0</v>
      </c>
      <c r="J167" s="33">
        <f>'PIP Proposal _ FY 2026-27'!AL167</f>
        <v>0</v>
      </c>
      <c r="K167" s="33">
        <f>'PIP Proposal _ FY 2026-27'!AM167</f>
        <v>0</v>
      </c>
      <c r="L167" s="33">
        <f>'PIP Proposal _ FY 2026-27'!AN167</f>
        <v>0</v>
      </c>
      <c r="M167" s="33">
        <f>'PIP Proposal _ FY 2026-27'!AO167</f>
        <v>0</v>
      </c>
      <c r="N167" s="34">
        <f>'PIP Proposal _ FY 2026-27'!AP167</f>
        <v>0</v>
      </c>
    </row>
    <row r="168" spans="1:14" ht="30">
      <c r="A168" s="984"/>
      <c r="B168" s="975" t="s">
        <v>199</v>
      </c>
      <c r="C168" s="975" t="s">
        <v>161</v>
      </c>
      <c r="D168" s="15">
        <v>159</v>
      </c>
      <c r="E168" s="16" t="s">
        <v>357</v>
      </c>
      <c r="F168" s="33">
        <f>'PIP Proposal _ FY 2026-27'!X168</f>
        <v>11602.21</v>
      </c>
      <c r="G168" s="33">
        <f>'PIP Proposal _ FY 2026-27'!AI168</f>
        <v>0</v>
      </c>
      <c r="H168" s="33">
        <f>'PIP Proposal _ FY 2026-27'!AJ168</f>
        <v>0</v>
      </c>
      <c r="I168" s="33">
        <f>'PIP Proposal _ FY 2026-27'!AK168</f>
        <v>0</v>
      </c>
      <c r="J168" s="33">
        <f>'PIP Proposal _ FY 2026-27'!AL168</f>
        <v>0</v>
      </c>
      <c r="K168" s="33">
        <f>'PIP Proposal _ FY 2026-27'!AM168</f>
        <v>0</v>
      </c>
      <c r="L168" s="33">
        <f>'PIP Proposal _ FY 2026-27'!AN168</f>
        <v>0</v>
      </c>
      <c r="M168" s="33">
        <f>'PIP Proposal _ FY 2026-27'!AO168</f>
        <v>0</v>
      </c>
      <c r="N168" s="34">
        <f>'PIP Proposal _ FY 2026-27'!AP168</f>
        <v>0</v>
      </c>
    </row>
    <row r="169" spans="1:14">
      <c r="A169" s="984"/>
      <c r="B169" s="975"/>
      <c r="C169" s="975"/>
      <c r="D169" s="15">
        <v>160</v>
      </c>
      <c r="E169" s="16" t="s">
        <v>200</v>
      </c>
      <c r="F169" s="33">
        <f>'PIP Proposal _ FY 2026-27'!X169</f>
        <v>97.85</v>
      </c>
      <c r="G169" s="33">
        <f>'PIP Proposal _ FY 2026-27'!AI169</f>
        <v>0</v>
      </c>
      <c r="H169" s="33">
        <f>'PIP Proposal _ FY 2026-27'!AJ169</f>
        <v>0</v>
      </c>
      <c r="I169" s="33">
        <f>'PIP Proposal _ FY 2026-27'!AK169</f>
        <v>0</v>
      </c>
      <c r="J169" s="33">
        <f>'PIP Proposal _ FY 2026-27'!AL169</f>
        <v>0</v>
      </c>
      <c r="K169" s="33">
        <f>'PIP Proposal _ FY 2026-27'!AM169</f>
        <v>0</v>
      </c>
      <c r="L169" s="33">
        <f>'PIP Proposal _ FY 2026-27'!AN169</f>
        <v>0</v>
      </c>
      <c r="M169" s="33">
        <f>'PIP Proposal _ FY 2026-27'!AO169</f>
        <v>0</v>
      </c>
      <c r="N169" s="34">
        <f>'PIP Proposal _ FY 2026-27'!AP169</f>
        <v>0</v>
      </c>
    </row>
    <row r="170" spans="1:14">
      <c r="A170" s="984"/>
      <c r="B170" s="975"/>
      <c r="C170" s="975"/>
      <c r="D170" s="15">
        <v>161</v>
      </c>
      <c r="E170" s="16" t="s">
        <v>164</v>
      </c>
      <c r="F170" s="33">
        <f>'PIP Proposal _ FY 2026-27'!X170</f>
        <v>3249.3</v>
      </c>
      <c r="G170" s="33">
        <f>'PIP Proposal _ FY 2026-27'!AI170</f>
        <v>0</v>
      </c>
      <c r="H170" s="33">
        <f>'PIP Proposal _ FY 2026-27'!AJ170</f>
        <v>0</v>
      </c>
      <c r="I170" s="33">
        <f>'PIP Proposal _ FY 2026-27'!AK170</f>
        <v>0</v>
      </c>
      <c r="J170" s="33">
        <f>'PIP Proposal _ FY 2026-27'!AL170</f>
        <v>0</v>
      </c>
      <c r="K170" s="33">
        <f>'PIP Proposal _ FY 2026-27'!AM170</f>
        <v>0</v>
      </c>
      <c r="L170" s="33">
        <f>'PIP Proposal _ FY 2026-27'!AN170</f>
        <v>0</v>
      </c>
      <c r="M170" s="33">
        <f>'PIP Proposal _ FY 2026-27'!AO170</f>
        <v>0</v>
      </c>
      <c r="N170" s="34">
        <f>'PIP Proposal _ FY 2026-27'!AP170</f>
        <v>0</v>
      </c>
    </row>
    <row r="171" spans="1:14">
      <c r="A171" s="984"/>
      <c r="B171" s="975"/>
      <c r="C171" s="975"/>
      <c r="D171" s="15">
        <v>162</v>
      </c>
      <c r="E171" s="16" t="s">
        <v>165</v>
      </c>
      <c r="F171" s="33">
        <f>'PIP Proposal _ FY 2026-27'!X171</f>
        <v>0</v>
      </c>
      <c r="G171" s="33">
        <f>'PIP Proposal _ FY 2026-27'!AI171</f>
        <v>0</v>
      </c>
      <c r="H171" s="33">
        <f>'PIP Proposal _ FY 2026-27'!AJ171</f>
        <v>0</v>
      </c>
      <c r="I171" s="33">
        <f>'PIP Proposal _ FY 2026-27'!AK171</f>
        <v>0</v>
      </c>
      <c r="J171" s="33">
        <f>'PIP Proposal _ FY 2026-27'!AL171</f>
        <v>0</v>
      </c>
      <c r="K171" s="33">
        <f>'PIP Proposal _ FY 2026-27'!AM171</f>
        <v>0</v>
      </c>
      <c r="L171" s="33">
        <f>'PIP Proposal _ FY 2026-27'!AN171</f>
        <v>0</v>
      </c>
      <c r="M171" s="33">
        <f>'PIP Proposal _ FY 2026-27'!AO171</f>
        <v>0</v>
      </c>
      <c r="N171" s="34">
        <f>'PIP Proposal _ FY 2026-27'!AP171</f>
        <v>0</v>
      </c>
    </row>
    <row r="172" spans="1:14">
      <c r="A172" s="984"/>
      <c r="B172" s="975"/>
      <c r="C172" s="975"/>
      <c r="D172" s="15">
        <v>163</v>
      </c>
      <c r="E172" s="16" t="s">
        <v>201</v>
      </c>
      <c r="F172" s="33">
        <f>'PIP Proposal _ FY 2026-27'!X172</f>
        <v>0</v>
      </c>
      <c r="G172" s="33">
        <f>'PIP Proposal _ FY 2026-27'!AI172</f>
        <v>0</v>
      </c>
      <c r="H172" s="33">
        <f>'PIP Proposal _ FY 2026-27'!AJ172</f>
        <v>0</v>
      </c>
      <c r="I172" s="33">
        <f>'PIP Proposal _ FY 2026-27'!AK172</f>
        <v>0</v>
      </c>
      <c r="J172" s="33">
        <f>'PIP Proposal _ FY 2026-27'!AL172</f>
        <v>0</v>
      </c>
      <c r="K172" s="33">
        <f>'PIP Proposal _ FY 2026-27'!AM172</f>
        <v>0</v>
      </c>
      <c r="L172" s="33">
        <f>'PIP Proposal _ FY 2026-27'!AN172</f>
        <v>0</v>
      </c>
      <c r="M172" s="33">
        <f>'PIP Proposal _ FY 2026-27'!AO172</f>
        <v>0</v>
      </c>
      <c r="N172" s="34">
        <f>'PIP Proposal _ FY 2026-27'!AP172</f>
        <v>0</v>
      </c>
    </row>
    <row r="173" spans="1:14">
      <c r="A173" s="984"/>
      <c r="B173" s="975" t="s">
        <v>202</v>
      </c>
      <c r="C173" s="975" t="s">
        <v>203</v>
      </c>
      <c r="D173" s="15">
        <v>164</v>
      </c>
      <c r="E173" s="16" t="s">
        <v>204</v>
      </c>
      <c r="F173" s="33">
        <f>'PIP Proposal _ FY 2026-27'!X173</f>
        <v>2280</v>
      </c>
      <c r="G173" s="33">
        <f>'PIP Proposal _ FY 2026-27'!AI173</f>
        <v>0</v>
      </c>
      <c r="H173" s="33">
        <f>'PIP Proposal _ FY 2026-27'!AJ173</f>
        <v>0</v>
      </c>
      <c r="I173" s="33">
        <f>'PIP Proposal _ FY 2026-27'!AK173</f>
        <v>0</v>
      </c>
      <c r="J173" s="33">
        <f>'PIP Proposal _ FY 2026-27'!AL173</f>
        <v>0</v>
      </c>
      <c r="K173" s="33">
        <f>'PIP Proposal _ FY 2026-27'!AM173</f>
        <v>0</v>
      </c>
      <c r="L173" s="33">
        <f>'PIP Proposal _ FY 2026-27'!AN173</f>
        <v>0</v>
      </c>
      <c r="M173" s="33">
        <f>'PIP Proposal _ FY 2026-27'!AO173</f>
        <v>0</v>
      </c>
      <c r="N173" s="34">
        <f>'PIP Proposal _ FY 2026-27'!AP173</f>
        <v>0</v>
      </c>
    </row>
    <row r="174" spans="1:14">
      <c r="A174" s="984"/>
      <c r="B174" s="975"/>
      <c r="C174" s="976"/>
      <c r="D174" s="15">
        <v>165</v>
      </c>
      <c r="E174" s="16" t="s">
        <v>205</v>
      </c>
      <c r="F174" s="33">
        <f>'PIP Proposal _ FY 2026-27'!X174</f>
        <v>3900</v>
      </c>
      <c r="G174" s="33">
        <f>'PIP Proposal _ FY 2026-27'!AI174</f>
        <v>0</v>
      </c>
      <c r="H174" s="33">
        <f>'PIP Proposal _ FY 2026-27'!AJ174</f>
        <v>0</v>
      </c>
      <c r="I174" s="33">
        <f>'PIP Proposal _ FY 2026-27'!AK174</f>
        <v>0</v>
      </c>
      <c r="J174" s="33">
        <f>'PIP Proposal _ FY 2026-27'!AL174</f>
        <v>0</v>
      </c>
      <c r="K174" s="33">
        <f>'PIP Proposal _ FY 2026-27'!AM174</f>
        <v>0</v>
      </c>
      <c r="L174" s="33">
        <f>'PIP Proposal _ FY 2026-27'!AN174</f>
        <v>0</v>
      </c>
      <c r="M174" s="33">
        <f>'PIP Proposal _ FY 2026-27'!AO174</f>
        <v>0</v>
      </c>
      <c r="N174" s="34">
        <f>'PIP Proposal _ FY 2026-27'!AP174</f>
        <v>0</v>
      </c>
    </row>
    <row r="175" spans="1:14">
      <c r="A175" s="984"/>
      <c r="B175" s="975"/>
      <c r="C175" s="976"/>
      <c r="D175" s="15">
        <v>166</v>
      </c>
      <c r="E175" s="16" t="s">
        <v>206</v>
      </c>
      <c r="F175" s="33">
        <f>'PIP Proposal _ FY 2026-27'!X175</f>
        <v>11431</v>
      </c>
      <c r="G175" s="33">
        <f>'PIP Proposal _ FY 2026-27'!AI175</f>
        <v>0</v>
      </c>
      <c r="H175" s="33">
        <f>'PIP Proposal _ FY 2026-27'!AJ175</f>
        <v>0</v>
      </c>
      <c r="I175" s="33">
        <f>'PIP Proposal _ FY 2026-27'!AK175</f>
        <v>0</v>
      </c>
      <c r="J175" s="33">
        <f>'PIP Proposal _ FY 2026-27'!AL175</f>
        <v>0</v>
      </c>
      <c r="K175" s="33">
        <f>'PIP Proposal _ FY 2026-27'!AM175</f>
        <v>0</v>
      </c>
      <c r="L175" s="33">
        <f>'PIP Proposal _ FY 2026-27'!AN175</f>
        <v>0</v>
      </c>
      <c r="M175" s="33">
        <f>'PIP Proposal _ FY 2026-27'!AO175</f>
        <v>0</v>
      </c>
      <c r="N175" s="34">
        <f>'PIP Proposal _ FY 2026-27'!AP175</f>
        <v>0</v>
      </c>
    </row>
    <row r="176" spans="1:14">
      <c r="A176" s="984"/>
      <c r="B176" s="975"/>
      <c r="C176" s="976"/>
      <c r="D176" s="15">
        <v>167</v>
      </c>
      <c r="E176" s="16" t="s">
        <v>207</v>
      </c>
      <c r="F176" s="33">
        <f>'PIP Proposal _ FY 2026-27'!X176</f>
        <v>0</v>
      </c>
      <c r="G176" s="33">
        <f>'PIP Proposal _ FY 2026-27'!AI176</f>
        <v>0</v>
      </c>
      <c r="H176" s="33">
        <f>'PIP Proposal _ FY 2026-27'!AJ176</f>
        <v>0</v>
      </c>
      <c r="I176" s="33">
        <f>'PIP Proposal _ FY 2026-27'!AK176</f>
        <v>0</v>
      </c>
      <c r="J176" s="33">
        <f>'PIP Proposal _ FY 2026-27'!AL176</f>
        <v>0</v>
      </c>
      <c r="K176" s="33">
        <f>'PIP Proposal _ FY 2026-27'!AM176</f>
        <v>0</v>
      </c>
      <c r="L176" s="33">
        <f>'PIP Proposal _ FY 2026-27'!AN176</f>
        <v>0</v>
      </c>
      <c r="M176" s="33">
        <f>'PIP Proposal _ FY 2026-27'!AO176</f>
        <v>0</v>
      </c>
      <c r="N176" s="34">
        <f>'PIP Proposal _ FY 2026-27'!AP176</f>
        <v>0</v>
      </c>
    </row>
    <row r="177" spans="1:14">
      <c r="A177" s="984"/>
      <c r="B177" s="975"/>
      <c r="C177" s="976"/>
      <c r="D177" s="15">
        <v>168</v>
      </c>
      <c r="E177" s="16" t="s">
        <v>208</v>
      </c>
      <c r="F177" s="33">
        <f>'PIP Proposal _ FY 2026-27'!X177</f>
        <v>640.79999999999995</v>
      </c>
      <c r="G177" s="33">
        <f>'PIP Proposal _ FY 2026-27'!AI177</f>
        <v>0</v>
      </c>
      <c r="H177" s="33">
        <f>'PIP Proposal _ FY 2026-27'!AJ177</f>
        <v>0</v>
      </c>
      <c r="I177" s="33">
        <f>'PIP Proposal _ FY 2026-27'!AK177</f>
        <v>0</v>
      </c>
      <c r="J177" s="33">
        <f>'PIP Proposal _ FY 2026-27'!AL177</f>
        <v>0</v>
      </c>
      <c r="K177" s="33">
        <f>'PIP Proposal _ FY 2026-27'!AM177</f>
        <v>0</v>
      </c>
      <c r="L177" s="33">
        <f>'PIP Proposal _ FY 2026-27'!AN177</f>
        <v>0</v>
      </c>
      <c r="M177" s="33">
        <f>'PIP Proposal _ FY 2026-27'!AO177</f>
        <v>0</v>
      </c>
      <c r="N177" s="34">
        <f>'PIP Proposal _ FY 2026-27'!AP177</f>
        <v>0</v>
      </c>
    </row>
    <row r="178" spans="1:14">
      <c r="A178" s="984"/>
      <c r="B178" s="975"/>
      <c r="C178" s="976"/>
      <c r="D178" s="15">
        <v>169</v>
      </c>
      <c r="E178" s="16" t="s">
        <v>358</v>
      </c>
      <c r="F178" s="33">
        <f>'PIP Proposal _ FY 2026-27'!X178</f>
        <v>0</v>
      </c>
      <c r="G178" s="33">
        <f>'PIP Proposal _ FY 2026-27'!AI178</f>
        <v>0</v>
      </c>
      <c r="H178" s="33">
        <f>'PIP Proposal _ FY 2026-27'!AJ178</f>
        <v>0</v>
      </c>
      <c r="I178" s="33">
        <f>'PIP Proposal _ FY 2026-27'!AK178</f>
        <v>0</v>
      </c>
      <c r="J178" s="33">
        <f>'PIP Proposal _ FY 2026-27'!AL178</f>
        <v>0</v>
      </c>
      <c r="K178" s="33">
        <f>'PIP Proposal _ FY 2026-27'!AM178</f>
        <v>0</v>
      </c>
      <c r="L178" s="33">
        <f>'PIP Proposal _ FY 2026-27'!AN178</f>
        <v>0</v>
      </c>
      <c r="M178" s="33">
        <f>'PIP Proposal _ FY 2026-27'!AO178</f>
        <v>0</v>
      </c>
      <c r="N178" s="34">
        <f>'PIP Proposal _ FY 2026-27'!AP178</f>
        <v>0</v>
      </c>
    </row>
    <row r="179" spans="1:14" ht="30">
      <c r="A179" s="984"/>
      <c r="B179" s="975"/>
      <c r="C179" s="976"/>
      <c r="D179" s="15">
        <v>170</v>
      </c>
      <c r="E179" s="32" t="s">
        <v>366</v>
      </c>
      <c r="F179" s="33">
        <f>'PIP Proposal _ FY 2026-27'!X179</f>
        <v>0</v>
      </c>
      <c r="G179" s="33">
        <f>'PIP Proposal _ FY 2026-27'!AI179</f>
        <v>0</v>
      </c>
      <c r="H179" s="33">
        <f>'PIP Proposal _ FY 2026-27'!AJ179</f>
        <v>0</v>
      </c>
      <c r="I179" s="33">
        <f>'PIP Proposal _ FY 2026-27'!AK179</f>
        <v>0</v>
      </c>
      <c r="J179" s="33">
        <f>'PIP Proposal _ FY 2026-27'!AL179</f>
        <v>0</v>
      </c>
      <c r="K179" s="33">
        <f>'PIP Proposal _ FY 2026-27'!AM179</f>
        <v>0</v>
      </c>
      <c r="L179" s="33">
        <f>'PIP Proposal _ FY 2026-27'!AN179</f>
        <v>0</v>
      </c>
      <c r="M179" s="33">
        <f>'PIP Proposal _ FY 2026-27'!AO179</f>
        <v>0</v>
      </c>
      <c r="N179" s="34">
        <f>'PIP Proposal _ FY 2026-27'!AP179</f>
        <v>0</v>
      </c>
    </row>
    <row r="180" spans="1:14">
      <c r="A180" s="984"/>
      <c r="B180" s="975" t="s">
        <v>209</v>
      </c>
      <c r="C180" s="975" t="s">
        <v>210</v>
      </c>
      <c r="D180" s="15">
        <v>171</v>
      </c>
      <c r="E180" s="16" t="s">
        <v>211</v>
      </c>
      <c r="F180" s="33">
        <f>'PIP Proposal _ FY 2026-27'!X180</f>
        <v>9745.92</v>
      </c>
      <c r="G180" s="33">
        <f>'PIP Proposal _ FY 2026-27'!AI180</f>
        <v>0</v>
      </c>
      <c r="H180" s="33">
        <f>'PIP Proposal _ FY 2026-27'!AJ180</f>
        <v>0</v>
      </c>
      <c r="I180" s="33">
        <f>'PIP Proposal _ FY 2026-27'!AK180</f>
        <v>0</v>
      </c>
      <c r="J180" s="33">
        <f>'PIP Proposal _ FY 2026-27'!AL180</f>
        <v>0</v>
      </c>
      <c r="K180" s="33">
        <f>'PIP Proposal _ FY 2026-27'!AM180</f>
        <v>0</v>
      </c>
      <c r="L180" s="33">
        <f>'PIP Proposal _ FY 2026-27'!AN180</f>
        <v>0</v>
      </c>
      <c r="M180" s="33">
        <f>'PIP Proposal _ FY 2026-27'!AO180</f>
        <v>0</v>
      </c>
      <c r="N180" s="34">
        <f>'PIP Proposal _ FY 2026-27'!AP180</f>
        <v>0</v>
      </c>
    </row>
    <row r="181" spans="1:14">
      <c r="A181" s="984"/>
      <c r="B181" s="976"/>
      <c r="C181" s="976"/>
      <c r="D181" s="15">
        <v>172</v>
      </c>
      <c r="E181" s="16" t="s">
        <v>212</v>
      </c>
      <c r="F181" s="33">
        <f>'PIP Proposal _ FY 2026-27'!X181</f>
        <v>12269.64</v>
      </c>
      <c r="G181" s="33">
        <f>'PIP Proposal _ FY 2026-27'!AI181</f>
        <v>0</v>
      </c>
      <c r="H181" s="33">
        <f>'PIP Proposal _ FY 2026-27'!AJ181</f>
        <v>0</v>
      </c>
      <c r="I181" s="33">
        <f>'PIP Proposal _ FY 2026-27'!AK181</f>
        <v>0</v>
      </c>
      <c r="J181" s="33">
        <f>'PIP Proposal _ FY 2026-27'!AL181</f>
        <v>0</v>
      </c>
      <c r="K181" s="33">
        <f>'PIP Proposal _ FY 2026-27'!AM181</f>
        <v>0</v>
      </c>
      <c r="L181" s="33">
        <f>'PIP Proposal _ FY 2026-27'!AN181</f>
        <v>0</v>
      </c>
      <c r="M181" s="33">
        <f>'PIP Proposal _ FY 2026-27'!AO181</f>
        <v>0</v>
      </c>
      <c r="N181" s="34">
        <f>'PIP Proposal _ FY 2026-27'!AP181</f>
        <v>0</v>
      </c>
    </row>
    <row r="182" spans="1:14">
      <c r="A182" s="984"/>
      <c r="B182" s="976"/>
      <c r="C182" s="976"/>
      <c r="D182" s="15">
        <v>173</v>
      </c>
      <c r="E182" s="16" t="s">
        <v>213</v>
      </c>
      <c r="F182" s="33">
        <f>'PIP Proposal _ FY 2026-27'!X182</f>
        <v>0</v>
      </c>
      <c r="G182" s="33">
        <f>'PIP Proposal _ FY 2026-27'!AI182</f>
        <v>0</v>
      </c>
      <c r="H182" s="33">
        <f>'PIP Proposal _ FY 2026-27'!AJ182</f>
        <v>0</v>
      </c>
      <c r="I182" s="33">
        <f>'PIP Proposal _ FY 2026-27'!AK182</f>
        <v>0</v>
      </c>
      <c r="J182" s="33">
        <f>'PIP Proposal _ FY 2026-27'!AL182</f>
        <v>0</v>
      </c>
      <c r="K182" s="33">
        <f>'PIP Proposal _ FY 2026-27'!AM182</f>
        <v>0</v>
      </c>
      <c r="L182" s="33">
        <f>'PIP Proposal _ FY 2026-27'!AN182</f>
        <v>0</v>
      </c>
      <c r="M182" s="33">
        <f>'PIP Proposal _ FY 2026-27'!AO182</f>
        <v>0</v>
      </c>
      <c r="N182" s="34">
        <f>'PIP Proposal _ FY 2026-27'!AP182</f>
        <v>0</v>
      </c>
    </row>
    <row r="183" spans="1:14">
      <c r="A183" s="984"/>
      <c r="B183" s="976"/>
      <c r="C183" s="976"/>
      <c r="D183" s="15">
        <v>174</v>
      </c>
      <c r="E183" s="16" t="s">
        <v>214</v>
      </c>
      <c r="F183" s="33">
        <f>'PIP Proposal _ FY 2026-27'!X183</f>
        <v>0</v>
      </c>
      <c r="G183" s="33">
        <f>'PIP Proposal _ FY 2026-27'!AI183</f>
        <v>0</v>
      </c>
      <c r="H183" s="33">
        <f>'PIP Proposal _ FY 2026-27'!AJ183</f>
        <v>0</v>
      </c>
      <c r="I183" s="33">
        <f>'PIP Proposal _ FY 2026-27'!AK183</f>
        <v>0</v>
      </c>
      <c r="J183" s="33">
        <f>'PIP Proposal _ FY 2026-27'!AL183</f>
        <v>0</v>
      </c>
      <c r="K183" s="33">
        <f>'PIP Proposal _ FY 2026-27'!AM183</f>
        <v>0</v>
      </c>
      <c r="L183" s="33">
        <f>'PIP Proposal _ FY 2026-27'!AN183</f>
        <v>0</v>
      </c>
      <c r="M183" s="33">
        <f>'PIP Proposal _ FY 2026-27'!AO183</f>
        <v>0</v>
      </c>
      <c r="N183" s="34">
        <f>'PIP Proposal _ FY 2026-27'!AP183</f>
        <v>0</v>
      </c>
    </row>
    <row r="184" spans="1:14">
      <c r="A184" s="984"/>
      <c r="B184" s="975" t="s">
        <v>215</v>
      </c>
      <c r="C184" s="975" t="s">
        <v>172</v>
      </c>
      <c r="D184" s="15">
        <v>175</v>
      </c>
      <c r="E184" s="16" t="s">
        <v>173</v>
      </c>
      <c r="F184" s="33">
        <f>'PIP Proposal _ FY 2026-27'!X184</f>
        <v>2803.74</v>
      </c>
      <c r="G184" s="33">
        <f>'PIP Proposal _ FY 2026-27'!AI184</f>
        <v>0</v>
      </c>
      <c r="H184" s="33">
        <f>'PIP Proposal _ FY 2026-27'!AJ184</f>
        <v>0</v>
      </c>
      <c r="I184" s="33">
        <f>'PIP Proposal _ FY 2026-27'!AK184</f>
        <v>0</v>
      </c>
      <c r="J184" s="33">
        <f>'PIP Proposal _ FY 2026-27'!AL184</f>
        <v>0</v>
      </c>
      <c r="K184" s="33">
        <f>'PIP Proposal _ FY 2026-27'!AM184</f>
        <v>0</v>
      </c>
      <c r="L184" s="33">
        <f>'PIP Proposal _ FY 2026-27'!AN184</f>
        <v>0</v>
      </c>
      <c r="M184" s="33">
        <f>'PIP Proposal _ FY 2026-27'!AO184</f>
        <v>0</v>
      </c>
      <c r="N184" s="34">
        <f>'PIP Proposal _ FY 2026-27'!AP184</f>
        <v>0</v>
      </c>
    </row>
    <row r="185" spans="1:14">
      <c r="A185" s="984"/>
      <c r="B185" s="976"/>
      <c r="C185" s="976"/>
      <c r="D185" s="15">
        <v>176</v>
      </c>
      <c r="E185" s="16" t="s">
        <v>174</v>
      </c>
      <c r="F185" s="33">
        <f>'PIP Proposal _ FY 2026-27'!X185</f>
        <v>1441.835</v>
      </c>
      <c r="G185" s="33">
        <f>'PIP Proposal _ FY 2026-27'!AI185</f>
        <v>0</v>
      </c>
      <c r="H185" s="33">
        <f>'PIP Proposal _ FY 2026-27'!AJ185</f>
        <v>0</v>
      </c>
      <c r="I185" s="33">
        <f>'PIP Proposal _ FY 2026-27'!AK185</f>
        <v>0</v>
      </c>
      <c r="J185" s="33">
        <f>'PIP Proposal _ FY 2026-27'!AL185</f>
        <v>0</v>
      </c>
      <c r="K185" s="33">
        <f>'PIP Proposal _ FY 2026-27'!AM185</f>
        <v>0</v>
      </c>
      <c r="L185" s="33">
        <f>'PIP Proposal _ FY 2026-27'!AN185</f>
        <v>0</v>
      </c>
      <c r="M185" s="33">
        <f>'PIP Proposal _ FY 2026-27'!AO185</f>
        <v>0</v>
      </c>
      <c r="N185" s="34">
        <f>'PIP Proposal _ FY 2026-27'!AP185</f>
        <v>0</v>
      </c>
    </row>
    <row r="186" spans="1:14">
      <c r="A186" s="984"/>
      <c r="B186" s="976"/>
      <c r="C186" s="976"/>
      <c r="D186" s="15">
        <v>177</v>
      </c>
      <c r="E186" s="16" t="s">
        <v>175</v>
      </c>
      <c r="F186" s="33">
        <f>'PIP Proposal _ FY 2026-27'!X186</f>
        <v>0</v>
      </c>
      <c r="G186" s="33">
        <f>'PIP Proposal _ FY 2026-27'!AI186</f>
        <v>0</v>
      </c>
      <c r="H186" s="33">
        <f>'PIP Proposal _ FY 2026-27'!AJ186</f>
        <v>0</v>
      </c>
      <c r="I186" s="33">
        <f>'PIP Proposal _ FY 2026-27'!AK186</f>
        <v>0</v>
      </c>
      <c r="J186" s="33">
        <f>'PIP Proposal _ FY 2026-27'!AL186</f>
        <v>0</v>
      </c>
      <c r="K186" s="33">
        <f>'PIP Proposal _ FY 2026-27'!AM186</f>
        <v>0</v>
      </c>
      <c r="L186" s="33">
        <f>'PIP Proposal _ FY 2026-27'!AN186</f>
        <v>0</v>
      </c>
      <c r="M186" s="33">
        <f>'PIP Proposal _ FY 2026-27'!AO186</f>
        <v>0</v>
      </c>
      <c r="N186" s="34">
        <f>'PIP Proposal _ FY 2026-27'!AP186</f>
        <v>0</v>
      </c>
    </row>
    <row r="187" spans="1:14">
      <c r="A187" s="984"/>
      <c r="B187" s="975" t="s">
        <v>216</v>
      </c>
      <c r="C187" s="975" t="s">
        <v>217</v>
      </c>
      <c r="D187" s="15">
        <v>178</v>
      </c>
      <c r="E187" s="16" t="s">
        <v>218</v>
      </c>
      <c r="F187" s="33">
        <f>'PIP Proposal _ FY 2026-27'!X187</f>
        <v>427.91</v>
      </c>
      <c r="G187" s="33">
        <f>'PIP Proposal _ FY 2026-27'!AI187</f>
        <v>0</v>
      </c>
      <c r="H187" s="33">
        <f>'PIP Proposal _ FY 2026-27'!AJ187</f>
        <v>0</v>
      </c>
      <c r="I187" s="33">
        <f>'PIP Proposal _ FY 2026-27'!AK187</f>
        <v>0</v>
      </c>
      <c r="J187" s="33">
        <f>'PIP Proposal _ FY 2026-27'!AL187</f>
        <v>0</v>
      </c>
      <c r="K187" s="33">
        <f>'PIP Proposal _ FY 2026-27'!AM187</f>
        <v>0</v>
      </c>
      <c r="L187" s="33">
        <f>'PIP Proposal _ FY 2026-27'!AN187</f>
        <v>0</v>
      </c>
      <c r="M187" s="33">
        <f>'PIP Proposal _ FY 2026-27'!AO187</f>
        <v>0</v>
      </c>
      <c r="N187" s="34">
        <f>'PIP Proposal _ FY 2026-27'!AP187</f>
        <v>0</v>
      </c>
    </row>
    <row r="188" spans="1:14">
      <c r="A188" s="984"/>
      <c r="B188" s="976"/>
      <c r="C188" s="976"/>
      <c r="D188" s="15">
        <v>179</v>
      </c>
      <c r="E188" s="16" t="s">
        <v>88</v>
      </c>
      <c r="F188" s="33">
        <f>'PIP Proposal _ FY 2026-27'!X188</f>
        <v>0</v>
      </c>
      <c r="G188" s="33">
        <f>'PIP Proposal _ FY 2026-27'!AI188</f>
        <v>0</v>
      </c>
      <c r="H188" s="33">
        <f>'PIP Proposal _ FY 2026-27'!AJ188</f>
        <v>0</v>
      </c>
      <c r="I188" s="33">
        <f>'PIP Proposal _ FY 2026-27'!AK188</f>
        <v>0</v>
      </c>
      <c r="J188" s="33">
        <f>'PIP Proposal _ FY 2026-27'!AL188</f>
        <v>0</v>
      </c>
      <c r="K188" s="33">
        <f>'PIP Proposal _ FY 2026-27'!AM188</f>
        <v>0</v>
      </c>
      <c r="L188" s="33">
        <f>'PIP Proposal _ FY 2026-27'!AN188</f>
        <v>0</v>
      </c>
      <c r="M188" s="33">
        <f>'PIP Proposal _ FY 2026-27'!AO188</f>
        <v>0</v>
      </c>
      <c r="N188" s="34">
        <f>'PIP Proposal _ FY 2026-27'!AP188</f>
        <v>0</v>
      </c>
    </row>
    <row r="189" spans="1:14">
      <c r="A189" s="984"/>
      <c r="B189" s="976"/>
      <c r="C189" s="976"/>
      <c r="D189" s="15">
        <v>180</v>
      </c>
      <c r="E189" s="16" t="s">
        <v>219</v>
      </c>
      <c r="F189" s="33">
        <f>'PIP Proposal _ FY 2026-27'!X189</f>
        <v>34010.6</v>
      </c>
      <c r="G189" s="33">
        <f>'PIP Proposal _ FY 2026-27'!AI189</f>
        <v>0</v>
      </c>
      <c r="H189" s="33">
        <f>'PIP Proposal _ FY 2026-27'!AJ189</f>
        <v>0</v>
      </c>
      <c r="I189" s="33">
        <f>'PIP Proposal _ FY 2026-27'!AK189</f>
        <v>0</v>
      </c>
      <c r="J189" s="33">
        <f>'PIP Proposal _ FY 2026-27'!AL189</f>
        <v>0</v>
      </c>
      <c r="K189" s="33">
        <f>'PIP Proposal _ FY 2026-27'!AM189</f>
        <v>0</v>
      </c>
      <c r="L189" s="33">
        <f>'PIP Proposal _ FY 2026-27'!AN189</f>
        <v>0</v>
      </c>
      <c r="M189" s="33">
        <f>'PIP Proposal _ FY 2026-27'!AO189</f>
        <v>0</v>
      </c>
      <c r="N189" s="34">
        <f>'PIP Proposal _ FY 2026-27'!AP189</f>
        <v>0</v>
      </c>
    </row>
    <row r="190" spans="1:14">
      <c r="A190" s="984"/>
      <c r="B190" s="976"/>
      <c r="C190" s="976"/>
      <c r="D190" s="15">
        <v>181</v>
      </c>
      <c r="E190" s="16" t="s">
        <v>220</v>
      </c>
      <c r="F190" s="33">
        <f>'PIP Proposal _ FY 2026-27'!X190</f>
        <v>15608.4</v>
      </c>
      <c r="G190" s="33">
        <f>'PIP Proposal _ FY 2026-27'!AI190</f>
        <v>0</v>
      </c>
      <c r="H190" s="33">
        <f>'PIP Proposal _ FY 2026-27'!AJ190</f>
        <v>0</v>
      </c>
      <c r="I190" s="33">
        <f>'PIP Proposal _ FY 2026-27'!AK190</f>
        <v>0</v>
      </c>
      <c r="J190" s="33">
        <f>'PIP Proposal _ FY 2026-27'!AL190</f>
        <v>0</v>
      </c>
      <c r="K190" s="33">
        <f>'PIP Proposal _ FY 2026-27'!AM190</f>
        <v>0</v>
      </c>
      <c r="L190" s="33">
        <f>'PIP Proposal _ FY 2026-27'!AN190</f>
        <v>0</v>
      </c>
      <c r="M190" s="33">
        <f>'PIP Proposal _ FY 2026-27'!AO190</f>
        <v>0</v>
      </c>
      <c r="N190" s="34">
        <f>'PIP Proposal _ FY 2026-27'!AP190</f>
        <v>0</v>
      </c>
    </row>
    <row r="191" spans="1:14">
      <c r="A191" s="984"/>
      <c r="B191" s="976"/>
      <c r="C191" s="976"/>
      <c r="D191" s="15">
        <v>182</v>
      </c>
      <c r="E191" s="16" t="s">
        <v>221</v>
      </c>
      <c r="F191" s="33">
        <f>'PIP Proposal _ FY 2026-27'!X191</f>
        <v>0</v>
      </c>
      <c r="G191" s="33">
        <f>'PIP Proposal _ FY 2026-27'!AI191</f>
        <v>0</v>
      </c>
      <c r="H191" s="33">
        <f>'PIP Proposal _ FY 2026-27'!AJ191</f>
        <v>0</v>
      </c>
      <c r="I191" s="33">
        <f>'PIP Proposal _ FY 2026-27'!AK191</f>
        <v>0</v>
      </c>
      <c r="J191" s="33">
        <f>'PIP Proposal _ FY 2026-27'!AL191</f>
        <v>0</v>
      </c>
      <c r="K191" s="33">
        <f>'PIP Proposal _ FY 2026-27'!AM191</f>
        <v>0</v>
      </c>
      <c r="L191" s="33">
        <f>'PIP Proposal _ FY 2026-27'!AN191</f>
        <v>0</v>
      </c>
      <c r="M191" s="33">
        <f>'PIP Proposal _ FY 2026-27'!AO191</f>
        <v>0</v>
      </c>
      <c r="N191" s="34">
        <f>'PIP Proposal _ FY 2026-27'!AP191</f>
        <v>0</v>
      </c>
    </row>
    <row r="192" spans="1:14">
      <c r="A192" s="984"/>
      <c r="B192" s="976"/>
      <c r="C192" s="976"/>
      <c r="D192" s="15">
        <v>183</v>
      </c>
      <c r="E192" s="16" t="s">
        <v>222</v>
      </c>
      <c r="F192" s="36"/>
      <c r="G192" s="36"/>
      <c r="H192" s="36"/>
      <c r="I192" s="36"/>
      <c r="J192" s="36"/>
      <c r="K192" s="36"/>
      <c r="L192" s="36"/>
      <c r="M192" s="36"/>
      <c r="N192" s="37"/>
    </row>
    <row r="193" spans="1:14">
      <c r="A193" s="984"/>
      <c r="B193" s="14" t="s">
        <v>223</v>
      </c>
      <c r="C193" s="14" t="s">
        <v>224</v>
      </c>
      <c r="D193" s="15">
        <v>184</v>
      </c>
      <c r="E193" s="16" t="s">
        <v>225</v>
      </c>
      <c r="F193" s="33">
        <f>'PIP Proposal _ FY 2026-27'!X193</f>
        <v>3820.09</v>
      </c>
      <c r="G193" s="33">
        <f>'PIP Proposal _ FY 2026-27'!AI193</f>
        <v>0</v>
      </c>
      <c r="H193" s="33">
        <f>'PIP Proposal _ FY 2026-27'!AJ193</f>
        <v>0</v>
      </c>
      <c r="I193" s="33">
        <f>'PIP Proposal _ FY 2026-27'!AK193</f>
        <v>0</v>
      </c>
      <c r="J193" s="33">
        <f>'PIP Proposal _ FY 2026-27'!AL193</f>
        <v>0</v>
      </c>
      <c r="K193" s="33">
        <f>'PIP Proposal _ FY 2026-27'!AM193</f>
        <v>0</v>
      </c>
      <c r="L193" s="33">
        <f>'PIP Proposal _ FY 2026-27'!AN193</f>
        <v>0</v>
      </c>
      <c r="M193" s="33">
        <f>'PIP Proposal _ FY 2026-27'!AO193</f>
        <v>0</v>
      </c>
      <c r="N193" s="34">
        <f>'PIP Proposal _ FY 2026-27'!AP193</f>
        <v>0</v>
      </c>
    </row>
    <row r="194" spans="1:14">
      <c r="A194" s="984"/>
      <c r="B194" s="975" t="s">
        <v>226</v>
      </c>
      <c r="C194" s="975" t="s">
        <v>177</v>
      </c>
      <c r="D194" s="15">
        <v>185</v>
      </c>
      <c r="E194" s="16" t="s">
        <v>178</v>
      </c>
      <c r="F194" s="33">
        <f>'PIP Proposal _ FY 2026-27'!X194</f>
        <v>124415.64000000001</v>
      </c>
      <c r="G194" s="33">
        <f>'PIP Proposal _ FY 2026-27'!AI194</f>
        <v>0</v>
      </c>
      <c r="H194" s="33">
        <f>'PIP Proposal _ FY 2026-27'!AJ194</f>
        <v>0</v>
      </c>
      <c r="I194" s="33">
        <f>'PIP Proposal _ FY 2026-27'!AK194</f>
        <v>0</v>
      </c>
      <c r="J194" s="33">
        <f>'PIP Proposal _ FY 2026-27'!AL194</f>
        <v>0</v>
      </c>
      <c r="K194" s="33">
        <f>'PIP Proposal _ FY 2026-27'!AM194</f>
        <v>0</v>
      </c>
      <c r="L194" s="33">
        <f>'PIP Proposal _ FY 2026-27'!AN194</f>
        <v>0</v>
      </c>
      <c r="M194" s="33">
        <f>'PIP Proposal _ FY 2026-27'!AO194</f>
        <v>0</v>
      </c>
      <c r="N194" s="34">
        <f>'PIP Proposal _ FY 2026-27'!AP194</f>
        <v>0</v>
      </c>
    </row>
    <row r="195" spans="1:14">
      <c r="A195" s="984"/>
      <c r="B195" s="975"/>
      <c r="C195" s="975"/>
      <c r="D195" s="15">
        <v>186</v>
      </c>
      <c r="E195" s="16" t="s">
        <v>354</v>
      </c>
      <c r="F195" s="33">
        <f>'PIP Proposal _ FY 2026-27'!X195</f>
        <v>3456.38</v>
      </c>
      <c r="G195" s="33">
        <f>'PIP Proposal _ FY 2026-27'!AI195</f>
        <v>0</v>
      </c>
      <c r="H195" s="33">
        <f>'PIP Proposal _ FY 2026-27'!AJ195</f>
        <v>0</v>
      </c>
      <c r="I195" s="33">
        <f>'PIP Proposal _ FY 2026-27'!AK195</f>
        <v>0</v>
      </c>
      <c r="J195" s="33">
        <f>'PIP Proposal _ FY 2026-27'!AL195</f>
        <v>0</v>
      </c>
      <c r="K195" s="33">
        <f>'PIP Proposal _ FY 2026-27'!AM195</f>
        <v>0</v>
      </c>
      <c r="L195" s="33">
        <f>'PIP Proposal _ FY 2026-27'!AN195</f>
        <v>0</v>
      </c>
      <c r="M195" s="33">
        <f>'PIP Proposal _ FY 2026-27'!AO195</f>
        <v>0</v>
      </c>
      <c r="N195" s="34">
        <f>'PIP Proposal _ FY 2026-27'!AP195</f>
        <v>0</v>
      </c>
    </row>
    <row r="196" spans="1:14">
      <c r="A196" s="984"/>
      <c r="B196" s="975"/>
      <c r="C196" s="975"/>
      <c r="D196" s="15">
        <v>187</v>
      </c>
      <c r="E196" s="16" t="s">
        <v>227</v>
      </c>
      <c r="F196" s="33">
        <f>'PIP Proposal _ FY 2026-27'!X196</f>
        <v>33421.618415999998</v>
      </c>
      <c r="G196" s="33">
        <f>'PIP Proposal _ FY 2026-27'!AI196</f>
        <v>0</v>
      </c>
      <c r="H196" s="33">
        <f>'PIP Proposal _ FY 2026-27'!AJ196</f>
        <v>0</v>
      </c>
      <c r="I196" s="33">
        <f>'PIP Proposal _ FY 2026-27'!AK196</f>
        <v>0</v>
      </c>
      <c r="J196" s="33">
        <f>'PIP Proposal _ FY 2026-27'!AL196</f>
        <v>0</v>
      </c>
      <c r="K196" s="33">
        <f>'PIP Proposal _ FY 2026-27'!AM196</f>
        <v>0</v>
      </c>
      <c r="L196" s="33">
        <f>'PIP Proposal _ FY 2026-27'!AN196</f>
        <v>0</v>
      </c>
      <c r="M196" s="33">
        <f>'PIP Proposal _ FY 2026-27'!AO196</f>
        <v>0</v>
      </c>
      <c r="N196" s="34">
        <f>'PIP Proposal _ FY 2026-27'!AP196</f>
        <v>0</v>
      </c>
    </row>
    <row r="197" spans="1:14">
      <c r="A197" s="984"/>
      <c r="B197" s="975"/>
      <c r="C197" s="975"/>
      <c r="D197" s="15">
        <v>188</v>
      </c>
      <c r="E197" s="16" t="s">
        <v>179</v>
      </c>
      <c r="F197" s="33">
        <f>'PIP Proposal _ FY 2026-27'!X197</f>
        <v>21128.48</v>
      </c>
      <c r="G197" s="33">
        <f>'PIP Proposal _ FY 2026-27'!AI197</f>
        <v>0</v>
      </c>
      <c r="H197" s="33">
        <f>'PIP Proposal _ FY 2026-27'!AJ197</f>
        <v>0</v>
      </c>
      <c r="I197" s="33">
        <f>'PIP Proposal _ FY 2026-27'!AK197</f>
        <v>0</v>
      </c>
      <c r="J197" s="33">
        <f>'PIP Proposal _ FY 2026-27'!AL197</f>
        <v>0</v>
      </c>
      <c r="K197" s="33">
        <f>'PIP Proposal _ FY 2026-27'!AM197</f>
        <v>0</v>
      </c>
      <c r="L197" s="33">
        <f>'PIP Proposal _ FY 2026-27'!AN197</f>
        <v>0</v>
      </c>
      <c r="M197" s="33">
        <f>'PIP Proposal _ FY 2026-27'!AO197</f>
        <v>0</v>
      </c>
      <c r="N197" s="34">
        <f>'PIP Proposal _ FY 2026-27'!AP197</f>
        <v>0</v>
      </c>
    </row>
    <row r="198" spans="1:14">
      <c r="A198" s="984"/>
      <c r="B198" s="975"/>
      <c r="C198" s="975"/>
      <c r="D198" s="15">
        <v>189</v>
      </c>
      <c r="E198" s="16" t="s">
        <v>180</v>
      </c>
      <c r="F198" s="33">
        <f>'PIP Proposal _ FY 2026-27'!X198</f>
        <v>200</v>
      </c>
      <c r="G198" s="33">
        <f>'PIP Proposal _ FY 2026-27'!AI198</f>
        <v>0</v>
      </c>
      <c r="H198" s="33">
        <f>'PIP Proposal _ FY 2026-27'!AJ198</f>
        <v>0</v>
      </c>
      <c r="I198" s="33">
        <f>'PIP Proposal _ FY 2026-27'!AK198</f>
        <v>0</v>
      </c>
      <c r="J198" s="33">
        <f>'PIP Proposal _ FY 2026-27'!AL198</f>
        <v>0</v>
      </c>
      <c r="K198" s="33">
        <f>'PIP Proposal _ FY 2026-27'!AM198</f>
        <v>0</v>
      </c>
      <c r="L198" s="33">
        <f>'PIP Proposal _ FY 2026-27'!AN198</f>
        <v>0</v>
      </c>
      <c r="M198" s="33">
        <f>'PIP Proposal _ FY 2026-27'!AO198</f>
        <v>0</v>
      </c>
      <c r="N198" s="34">
        <f>'PIP Proposal _ FY 2026-27'!AP198</f>
        <v>0</v>
      </c>
    </row>
    <row r="199" spans="1:14">
      <c r="A199" s="984"/>
      <c r="B199" s="975"/>
      <c r="C199" s="975"/>
      <c r="D199" s="15">
        <v>190</v>
      </c>
      <c r="E199" s="16" t="s">
        <v>228</v>
      </c>
      <c r="F199" s="36"/>
      <c r="G199" s="36"/>
      <c r="H199" s="36"/>
      <c r="I199" s="36"/>
      <c r="J199" s="36"/>
      <c r="K199" s="36"/>
      <c r="L199" s="36"/>
      <c r="M199" s="36"/>
      <c r="N199" s="37"/>
    </row>
    <row r="200" spans="1:14">
      <c r="A200" s="984"/>
      <c r="B200" s="975" t="s">
        <v>229</v>
      </c>
      <c r="C200" s="975" t="s">
        <v>230</v>
      </c>
      <c r="D200" s="15">
        <v>191</v>
      </c>
      <c r="E200" s="16" t="s">
        <v>359</v>
      </c>
      <c r="F200" s="33">
        <f>'PIP Proposal _ FY 2026-27'!X200</f>
        <v>43.75</v>
      </c>
      <c r="G200" s="33">
        <f>'PIP Proposal _ FY 2026-27'!AI200</f>
        <v>0</v>
      </c>
      <c r="H200" s="33">
        <f>'PIP Proposal _ FY 2026-27'!AJ200</f>
        <v>0</v>
      </c>
      <c r="I200" s="33">
        <f>'PIP Proposal _ FY 2026-27'!AK200</f>
        <v>0</v>
      </c>
      <c r="J200" s="33">
        <f>'PIP Proposal _ FY 2026-27'!AL200</f>
        <v>0</v>
      </c>
      <c r="K200" s="33">
        <f>'PIP Proposal _ FY 2026-27'!AM200</f>
        <v>0</v>
      </c>
      <c r="L200" s="33">
        <f>'PIP Proposal _ FY 2026-27'!AN200</f>
        <v>0</v>
      </c>
      <c r="M200" s="33">
        <f>'PIP Proposal _ FY 2026-27'!AO200</f>
        <v>0</v>
      </c>
      <c r="N200" s="34">
        <f>'PIP Proposal _ FY 2026-27'!AP200</f>
        <v>0</v>
      </c>
    </row>
    <row r="201" spans="1:14">
      <c r="A201" s="984"/>
      <c r="B201" s="976"/>
      <c r="C201" s="976"/>
      <c r="D201" s="15">
        <v>192</v>
      </c>
      <c r="E201" s="16" t="s">
        <v>254</v>
      </c>
      <c r="F201" s="33">
        <f>'PIP Proposal _ FY 2026-27'!X201</f>
        <v>276.32</v>
      </c>
      <c r="G201" s="33">
        <f>'PIP Proposal _ FY 2026-27'!AI201</f>
        <v>0</v>
      </c>
      <c r="H201" s="33">
        <f>'PIP Proposal _ FY 2026-27'!AJ201</f>
        <v>0</v>
      </c>
      <c r="I201" s="33">
        <f>'PIP Proposal _ FY 2026-27'!AK201</f>
        <v>0</v>
      </c>
      <c r="J201" s="33">
        <f>'PIP Proposal _ FY 2026-27'!AL201</f>
        <v>0</v>
      </c>
      <c r="K201" s="33">
        <f>'PIP Proposal _ FY 2026-27'!AM201</f>
        <v>0</v>
      </c>
      <c r="L201" s="33">
        <f>'PIP Proposal _ FY 2026-27'!AN201</f>
        <v>0</v>
      </c>
      <c r="M201" s="33">
        <f>'PIP Proposal _ FY 2026-27'!AO201</f>
        <v>0</v>
      </c>
      <c r="N201" s="34">
        <f>'PIP Proposal _ FY 2026-27'!AP201</f>
        <v>0</v>
      </c>
    </row>
    <row r="202" spans="1:14">
      <c r="A202" s="984"/>
      <c r="B202" s="975" t="s">
        <v>231</v>
      </c>
      <c r="C202" s="975" t="s">
        <v>182</v>
      </c>
      <c r="D202" s="15">
        <v>193</v>
      </c>
      <c r="E202" s="16" t="s">
        <v>232</v>
      </c>
      <c r="F202" s="33">
        <f>'PIP Proposal _ FY 2026-27'!X202</f>
        <v>0</v>
      </c>
      <c r="G202" s="33">
        <f>'PIP Proposal _ FY 2026-27'!AI202</f>
        <v>0</v>
      </c>
      <c r="H202" s="33">
        <f>'PIP Proposal _ FY 2026-27'!AJ202</f>
        <v>0</v>
      </c>
      <c r="I202" s="33">
        <f>'PIP Proposal _ FY 2026-27'!AK202</f>
        <v>0</v>
      </c>
      <c r="J202" s="33">
        <f>'PIP Proposal _ FY 2026-27'!AL202</f>
        <v>0</v>
      </c>
      <c r="K202" s="33">
        <f>'PIP Proposal _ FY 2026-27'!AM202</f>
        <v>0</v>
      </c>
      <c r="L202" s="33">
        <f>'PIP Proposal _ FY 2026-27'!AN202</f>
        <v>0</v>
      </c>
      <c r="M202" s="33">
        <f>'PIP Proposal _ FY 2026-27'!AO202</f>
        <v>0</v>
      </c>
      <c r="N202" s="34">
        <f>'PIP Proposal _ FY 2026-27'!AP202</f>
        <v>0</v>
      </c>
    </row>
    <row r="203" spans="1:14">
      <c r="A203" s="984"/>
      <c r="B203" s="976"/>
      <c r="C203" s="975"/>
      <c r="D203" s="15">
        <v>194</v>
      </c>
      <c r="E203" s="16" t="s">
        <v>326</v>
      </c>
      <c r="F203" s="38">
        <f>'PIP Proposal _ FY 2026-27'!X203</f>
        <v>9765.9410199999984</v>
      </c>
      <c r="G203" s="33">
        <f>'PIP Proposal _ FY 2026-27'!AI203</f>
        <v>0</v>
      </c>
      <c r="H203" s="33">
        <f>'PIP Proposal _ FY 2026-27'!AJ203</f>
        <v>0</v>
      </c>
      <c r="I203" s="33">
        <f>'PIP Proposal _ FY 2026-27'!AK203</f>
        <v>0</v>
      </c>
      <c r="J203" s="33">
        <f>'PIP Proposal _ FY 2026-27'!AL203</f>
        <v>0</v>
      </c>
      <c r="K203" s="33">
        <f>'PIP Proposal _ FY 2026-27'!AM203</f>
        <v>0</v>
      </c>
      <c r="L203" s="33">
        <f>'PIP Proposal _ FY 2026-27'!AN203</f>
        <v>0</v>
      </c>
      <c r="M203" s="33">
        <f>'PIP Proposal _ FY 2026-27'!AO203</f>
        <v>0</v>
      </c>
      <c r="N203" s="34">
        <f>'PIP Proposal _ FY 2026-27'!AP203</f>
        <v>0</v>
      </c>
    </row>
    <row r="204" spans="1:14">
      <c r="A204" s="984"/>
      <c r="B204" s="975" t="s">
        <v>233</v>
      </c>
      <c r="C204" s="975" t="s">
        <v>234</v>
      </c>
      <c r="D204" s="15">
        <v>195</v>
      </c>
      <c r="E204" s="16" t="s">
        <v>235</v>
      </c>
      <c r="F204" s="36"/>
      <c r="G204" s="36"/>
      <c r="H204" s="36"/>
      <c r="I204" s="36"/>
      <c r="J204" s="36"/>
      <c r="K204" s="36"/>
      <c r="L204" s="36"/>
      <c r="M204" s="36"/>
      <c r="N204" s="37"/>
    </row>
    <row r="205" spans="1:14">
      <c r="A205" s="984"/>
      <c r="B205" s="976"/>
      <c r="C205" s="976"/>
      <c r="D205" s="15">
        <v>196</v>
      </c>
      <c r="E205" s="16" t="s">
        <v>236</v>
      </c>
      <c r="F205" s="36"/>
      <c r="G205" s="36"/>
      <c r="H205" s="36"/>
      <c r="I205" s="36"/>
      <c r="J205" s="36"/>
      <c r="K205" s="36"/>
      <c r="L205" s="36"/>
      <c r="M205" s="36"/>
      <c r="N205" s="37"/>
    </row>
    <row r="206" spans="1:14">
      <c r="A206" s="984"/>
      <c r="B206" s="976"/>
      <c r="C206" s="976"/>
      <c r="D206" s="15">
        <v>197</v>
      </c>
      <c r="E206" s="16" t="s">
        <v>237</v>
      </c>
      <c r="F206" s="36"/>
      <c r="G206" s="36"/>
      <c r="H206" s="36"/>
      <c r="I206" s="36"/>
      <c r="J206" s="36"/>
      <c r="K206" s="36"/>
      <c r="L206" s="36"/>
      <c r="M206" s="36"/>
      <c r="N206" s="37"/>
    </row>
    <row r="207" spans="1:14">
      <c r="A207" s="984"/>
      <c r="B207" s="14" t="s">
        <v>238</v>
      </c>
      <c r="C207" s="14" t="s">
        <v>186</v>
      </c>
      <c r="D207" s="15">
        <v>198</v>
      </c>
      <c r="E207" s="16" t="s">
        <v>187</v>
      </c>
      <c r="F207" s="36"/>
      <c r="G207" s="36"/>
      <c r="H207" s="36"/>
      <c r="I207" s="36"/>
      <c r="J207" s="36"/>
      <c r="K207" s="36"/>
      <c r="L207" s="36"/>
      <c r="M207" s="36"/>
      <c r="N207" s="37"/>
    </row>
    <row r="208" spans="1:14">
      <c r="A208" s="984"/>
      <c r="B208" s="14" t="s">
        <v>239</v>
      </c>
      <c r="C208" s="14" t="s">
        <v>189</v>
      </c>
      <c r="D208" s="15">
        <v>199</v>
      </c>
      <c r="E208" s="16" t="s">
        <v>190</v>
      </c>
      <c r="F208" s="33">
        <f>'PIP Proposal _ FY 2026-27'!X208</f>
        <v>3159</v>
      </c>
      <c r="G208" s="33">
        <f>'PIP Proposal _ FY 2026-27'!AI208</f>
        <v>0</v>
      </c>
      <c r="H208" s="33">
        <f>'PIP Proposal _ FY 2026-27'!AJ208</f>
        <v>0</v>
      </c>
      <c r="I208" s="33">
        <f>'PIP Proposal _ FY 2026-27'!AK208</f>
        <v>0</v>
      </c>
      <c r="J208" s="33">
        <f>'PIP Proposal _ FY 2026-27'!AL208</f>
        <v>0</v>
      </c>
      <c r="K208" s="33">
        <f>'PIP Proposal _ FY 2026-27'!AM208</f>
        <v>0</v>
      </c>
      <c r="L208" s="33">
        <f>'PIP Proposal _ FY 2026-27'!AN208</f>
        <v>0</v>
      </c>
      <c r="M208" s="33">
        <f>'PIP Proposal _ FY 2026-27'!AO208</f>
        <v>0</v>
      </c>
      <c r="N208" s="34">
        <f>'PIP Proposal _ FY 2026-27'!AP208</f>
        <v>0</v>
      </c>
    </row>
    <row r="209" spans="1:14">
      <c r="A209" s="984"/>
      <c r="B209" s="14" t="s">
        <v>303</v>
      </c>
      <c r="C209" s="14" t="s">
        <v>315</v>
      </c>
      <c r="D209" s="15">
        <v>200</v>
      </c>
      <c r="E209" s="16" t="s">
        <v>247</v>
      </c>
      <c r="F209" s="33">
        <f>'PIP Proposal _ FY 2026-27'!X209</f>
        <v>20</v>
      </c>
      <c r="G209" s="33">
        <f>'PIP Proposal _ FY 2026-27'!AI209</f>
        <v>0</v>
      </c>
      <c r="H209" s="33">
        <f>'PIP Proposal _ FY 2026-27'!AJ209</f>
        <v>0</v>
      </c>
      <c r="I209" s="33">
        <f>'PIP Proposal _ FY 2026-27'!AK209</f>
        <v>0</v>
      </c>
      <c r="J209" s="33">
        <f>'PIP Proposal _ FY 2026-27'!AL209</f>
        <v>0</v>
      </c>
      <c r="K209" s="33">
        <f>'PIP Proposal _ FY 2026-27'!AM209</f>
        <v>0</v>
      </c>
      <c r="L209" s="33">
        <f>'PIP Proposal _ FY 2026-27'!AN209</f>
        <v>0</v>
      </c>
      <c r="M209" s="33">
        <f>'PIP Proposal _ FY 2026-27'!AO209</f>
        <v>0</v>
      </c>
      <c r="N209" s="34">
        <f>'PIP Proposal _ FY 2026-27'!AP209</f>
        <v>0</v>
      </c>
    </row>
    <row r="210" spans="1:14" s="2" customFormat="1" ht="30">
      <c r="A210" s="984"/>
      <c r="B210" s="14" t="s">
        <v>304</v>
      </c>
      <c r="C210" s="14" t="s">
        <v>257</v>
      </c>
      <c r="D210" s="15">
        <v>201</v>
      </c>
      <c r="E210" s="23" t="s">
        <v>313</v>
      </c>
      <c r="F210" s="33">
        <f>'PIP Proposal _ FY 2026-27'!X210</f>
        <v>9255.9719199999963</v>
      </c>
      <c r="G210" s="35">
        <f>'PIP Proposal _ FY 2026-27'!AI210</f>
        <v>0</v>
      </c>
      <c r="H210" s="35">
        <f>'PIP Proposal _ FY 2026-27'!AJ210</f>
        <v>0</v>
      </c>
      <c r="I210" s="35">
        <f>'PIP Proposal _ FY 2026-27'!AK210</f>
        <v>0</v>
      </c>
      <c r="J210" s="35">
        <f>'PIP Proposal _ FY 2026-27'!AL210</f>
        <v>0</v>
      </c>
      <c r="K210" s="35">
        <f>'PIP Proposal _ FY 2026-27'!AM210</f>
        <v>0</v>
      </c>
      <c r="L210" s="35">
        <f>'PIP Proposal _ FY 2026-27'!AN210</f>
        <v>0</v>
      </c>
      <c r="M210" s="35">
        <f>'PIP Proposal _ FY 2026-27'!AO210</f>
        <v>0</v>
      </c>
      <c r="N210" s="34" t="e">
        <f>'PIP Proposal _ FY 2026-27'!AP210</f>
        <v>#REF!</v>
      </c>
    </row>
    <row r="211" spans="1:14" s="2" customFormat="1" ht="30">
      <c r="A211" s="984"/>
      <c r="B211" s="14" t="s">
        <v>305</v>
      </c>
      <c r="C211" s="14" t="s">
        <v>258</v>
      </c>
      <c r="D211" s="15">
        <v>202</v>
      </c>
      <c r="E211" s="23" t="s">
        <v>314</v>
      </c>
      <c r="F211" s="33">
        <f>'PIP Proposal _ FY 2026-27'!X211</f>
        <v>60328.218010000004</v>
      </c>
      <c r="G211" s="35">
        <f>'PIP Proposal _ FY 2026-27'!AI211</f>
        <v>0</v>
      </c>
      <c r="H211" s="35">
        <f>'PIP Proposal _ FY 2026-27'!AJ211</f>
        <v>0</v>
      </c>
      <c r="I211" s="35">
        <f>'PIP Proposal _ FY 2026-27'!AK211</f>
        <v>0</v>
      </c>
      <c r="J211" s="35">
        <f>'PIP Proposal _ FY 2026-27'!AL211</f>
        <v>0</v>
      </c>
      <c r="K211" s="35">
        <f>'PIP Proposal _ FY 2026-27'!AM211</f>
        <v>0</v>
      </c>
      <c r="L211" s="35">
        <f>'PIP Proposal _ FY 2026-27'!AN211</f>
        <v>0</v>
      </c>
      <c r="M211" s="35">
        <f>'PIP Proposal _ FY 2026-27'!AO211</f>
        <v>0</v>
      </c>
      <c r="N211" s="34">
        <f>'PIP Proposal _ FY 2026-27'!AP211</f>
        <v>0</v>
      </c>
    </row>
    <row r="212" spans="1:14" s="2" customFormat="1" ht="45">
      <c r="A212" s="984"/>
      <c r="B212" s="14" t="s">
        <v>306</v>
      </c>
      <c r="C212" s="14" t="s">
        <v>308</v>
      </c>
      <c r="D212" s="15">
        <v>203</v>
      </c>
      <c r="E212" s="23" t="s">
        <v>324</v>
      </c>
      <c r="F212" s="33">
        <f>'PIP Proposal _ FY 2026-27'!X212</f>
        <v>18131.874400000001</v>
      </c>
      <c r="G212" s="35">
        <f>'PIP Proposal _ FY 2026-27'!AI212</f>
        <v>0</v>
      </c>
      <c r="H212" s="35">
        <f>'PIP Proposal _ FY 2026-27'!AJ212</f>
        <v>0</v>
      </c>
      <c r="I212" s="35">
        <f>'PIP Proposal _ FY 2026-27'!AK212</f>
        <v>0</v>
      </c>
      <c r="J212" s="35">
        <f>'PIP Proposal _ FY 2026-27'!AL212</f>
        <v>0</v>
      </c>
      <c r="K212" s="35">
        <f>'PIP Proposal _ FY 2026-27'!AM212</f>
        <v>0</v>
      </c>
      <c r="L212" s="35">
        <f>'PIP Proposal _ FY 2026-27'!AN212</f>
        <v>0</v>
      </c>
      <c r="M212" s="35">
        <f>'PIP Proposal _ FY 2026-27'!AO212</f>
        <v>0</v>
      </c>
      <c r="N212" s="34">
        <f>'PIP Proposal _ FY 2026-27'!AP212</f>
        <v>0</v>
      </c>
    </row>
    <row r="213" spans="1:14" s="2" customFormat="1" ht="30">
      <c r="A213" s="984"/>
      <c r="B213" s="14" t="s">
        <v>307</v>
      </c>
      <c r="C213" s="14" t="s">
        <v>259</v>
      </c>
      <c r="D213" s="15">
        <v>204</v>
      </c>
      <c r="E213" s="23" t="s">
        <v>360</v>
      </c>
      <c r="F213" s="33">
        <f>'PIP Proposal _ FY 2026-27'!X213</f>
        <v>5869.7615527999997</v>
      </c>
      <c r="G213" s="35">
        <f>'PIP Proposal _ FY 2026-27'!AI213</f>
        <v>0</v>
      </c>
      <c r="H213" s="35">
        <f>'PIP Proposal _ FY 2026-27'!AJ213</f>
        <v>0</v>
      </c>
      <c r="I213" s="35">
        <f>'PIP Proposal _ FY 2026-27'!AK213</f>
        <v>0</v>
      </c>
      <c r="J213" s="35">
        <f>'PIP Proposal _ FY 2026-27'!AL213</f>
        <v>0</v>
      </c>
      <c r="K213" s="35">
        <f>'PIP Proposal _ FY 2026-27'!AM213</f>
        <v>0</v>
      </c>
      <c r="L213" s="35">
        <f>'PIP Proposal _ FY 2026-27'!AN213</f>
        <v>0</v>
      </c>
      <c r="M213" s="35">
        <f>'PIP Proposal _ FY 2026-27'!AO213</f>
        <v>0</v>
      </c>
      <c r="N213" s="34">
        <f>'PIP Proposal _ FY 2026-27'!AP213</f>
        <v>0</v>
      </c>
    </row>
    <row r="214" spans="1:14" s="2" customFormat="1">
      <c r="A214" s="984"/>
      <c r="B214" s="14" t="s">
        <v>309</v>
      </c>
      <c r="C214" s="14" t="s">
        <v>224</v>
      </c>
      <c r="D214" s="15">
        <v>205</v>
      </c>
      <c r="E214" s="23" t="s">
        <v>272</v>
      </c>
      <c r="F214" s="33">
        <f>'PIP Proposal _ FY 2026-27'!X214</f>
        <v>483.3</v>
      </c>
      <c r="G214" s="35">
        <f>'PIP Proposal _ FY 2026-27'!AI214</f>
        <v>0</v>
      </c>
      <c r="H214" s="35">
        <f>'PIP Proposal _ FY 2026-27'!AJ214</f>
        <v>0</v>
      </c>
      <c r="I214" s="35">
        <f>'PIP Proposal _ FY 2026-27'!AK214</f>
        <v>0</v>
      </c>
      <c r="J214" s="35">
        <f>'PIP Proposal _ FY 2026-27'!AL214</f>
        <v>0</v>
      </c>
      <c r="K214" s="35">
        <f>'PIP Proposal _ FY 2026-27'!AM214</f>
        <v>0</v>
      </c>
      <c r="L214" s="35">
        <f>'PIP Proposal _ FY 2026-27'!AN214</f>
        <v>0</v>
      </c>
      <c r="M214" s="35">
        <f>'PIP Proposal _ FY 2026-27'!AO214</f>
        <v>0</v>
      </c>
      <c r="N214" s="34">
        <f>'PIP Proposal _ FY 2026-27'!AP214</f>
        <v>0</v>
      </c>
    </row>
    <row r="215" spans="1:14" s="2" customFormat="1">
      <c r="A215" s="984"/>
      <c r="B215" s="14" t="s">
        <v>316</v>
      </c>
      <c r="C215" s="14" t="s">
        <v>186</v>
      </c>
      <c r="D215" s="15">
        <v>206</v>
      </c>
      <c r="E215" s="23" t="s">
        <v>325</v>
      </c>
      <c r="F215" s="33">
        <f>'PIP Proposal _ FY 2026-27'!X215</f>
        <v>5220.7890000000007</v>
      </c>
      <c r="G215" s="35">
        <f>'PIP Proposal _ FY 2026-27'!AI215</f>
        <v>0</v>
      </c>
      <c r="H215" s="35">
        <f>'PIP Proposal _ FY 2026-27'!AJ215</f>
        <v>0</v>
      </c>
      <c r="I215" s="35">
        <f>'PIP Proposal _ FY 2026-27'!AK215</f>
        <v>0</v>
      </c>
      <c r="J215" s="35">
        <f>'PIP Proposal _ FY 2026-27'!AL215</f>
        <v>0</v>
      </c>
      <c r="K215" s="35">
        <f>'PIP Proposal _ FY 2026-27'!AM215</f>
        <v>0</v>
      </c>
      <c r="L215" s="35">
        <f>'PIP Proposal _ FY 2026-27'!AN215</f>
        <v>0</v>
      </c>
      <c r="M215" s="35">
        <f>'PIP Proposal _ FY 2026-27'!AO215</f>
        <v>0</v>
      </c>
      <c r="N215" s="34">
        <f>'PIP Proposal _ FY 2026-27'!AP215</f>
        <v>0</v>
      </c>
    </row>
    <row r="216" spans="1:14" s="4" customFormat="1">
      <c r="A216" s="985"/>
      <c r="B216" s="980" t="s">
        <v>310</v>
      </c>
      <c r="C216" s="980"/>
      <c r="D216" s="980"/>
      <c r="E216" s="20"/>
      <c r="F216" s="26">
        <f>'PIP Proposal _ FY 2026-27'!X216</f>
        <v>417826.03931879997</v>
      </c>
      <c r="G216" s="13">
        <f>'PIP Proposal _ FY 2026-27'!AI216</f>
        <v>0</v>
      </c>
      <c r="H216" s="13">
        <f>'PIP Proposal _ FY 2026-27'!AJ216</f>
        <v>0</v>
      </c>
      <c r="I216" s="13">
        <f>'PIP Proposal _ FY 2026-27'!AK216</f>
        <v>0</v>
      </c>
      <c r="J216" s="13">
        <f>'PIP Proposal _ FY 2026-27'!AL216</f>
        <v>0</v>
      </c>
      <c r="K216" s="13">
        <f>'PIP Proposal _ FY 2026-27'!AM216</f>
        <v>0</v>
      </c>
      <c r="L216" s="13">
        <f>'PIP Proposal _ FY 2026-27'!AN216</f>
        <v>0</v>
      </c>
      <c r="M216" s="13">
        <f>'PIP Proposal _ FY 2026-27'!AO216</f>
        <v>0</v>
      </c>
      <c r="N216" s="29" t="e">
        <f>'PIP Proposal _ FY 2026-27'!AP216</f>
        <v>#REF!</v>
      </c>
    </row>
    <row r="217" spans="1:14" s="5" customFormat="1">
      <c r="A217" s="982" t="s">
        <v>240</v>
      </c>
      <c r="B217" s="982"/>
      <c r="C217" s="982"/>
      <c r="D217" s="982"/>
      <c r="E217" s="24"/>
      <c r="F217" s="27">
        <f>'PIP Proposal _ FY 2026-27'!X217</f>
        <v>599058.74928285531</v>
      </c>
      <c r="G217" s="9">
        <f>'PIP Proposal _ FY 2026-27'!AI217</f>
        <v>0</v>
      </c>
      <c r="H217" s="9">
        <f>'PIP Proposal _ FY 2026-27'!AJ217</f>
        <v>0</v>
      </c>
      <c r="I217" s="9">
        <f>'PIP Proposal _ FY 2026-27'!AK217</f>
        <v>0</v>
      </c>
      <c r="J217" s="9">
        <f>'PIP Proposal _ FY 2026-27'!AL217</f>
        <v>0</v>
      </c>
      <c r="K217" s="9">
        <f>'PIP Proposal _ FY 2026-27'!AM217</f>
        <v>0</v>
      </c>
      <c r="L217" s="9">
        <f>'PIP Proposal _ FY 2026-27'!AN217</f>
        <v>0</v>
      </c>
      <c r="M217" s="9">
        <f>'PIP Proposal _ FY 2026-27'!AO217</f>
        <v>0</v>
      </c>
      <c r="N217" s="28" t="e">
        <f>'PIP Proposal _ FY 2026-27'!AP217</f>
        <v>#REF!</v>
      </c>
    </row>
    <row r="219" spans="1:14" ht="15.75" thickBot="1">
      <c r="D219" s="1"/>
    </row>
    <row r="220" spans="1:14" ht="18.75" thickBot="1">
      <c r="E220" s="41"/>
    </row>
    <row r="221" spans="1:14" ht="18.75" thickBot="1">
      <c r="E221" s="41"/>
      <c r="F221" s="2"/>
      <c r="G221" s="1"/>
      <c r="H221" s="2"/>
      <c r="I221" s="2"/>
      <c r="J221" s="1"/>
      <c r="K221" s="2"/>
      <c r="L221" s="2"/>
      <c r="M221" s="1"/>
    </row>
    <row r="222" spans="1:14" ht="18.75" thickBot="1">
      <c r="E222" s="41"/>
    </row>
    <row r="223" spans="1:14" ht="18.75" thickBot="1">
      <c r="E223" s="41"/>
    </row>
    <row r="224" spans="1:14" ht="18.75" thickBot="1">
      <c r="E224" s="41"/>
    </row>
    <row r="225" spans="5:5" ht="18.75" thickBot="1">
      <c r="E225" s="42"/>
    </row>
    <row r="226" spans="5:5" ht="18.75" thickBot="1">
      <c r="E226" s="43"/>
    </row>
  </sheetData>
  <autoFilter ref="A5:N217" xr:uid="{00000000-0009-0000-0000-000008000000}"/>
  <mergeCells count="100">
    <mergeCell ref="B216:D216"/>
    <mergeCell ref="A217:D217"/>
    <mergeCell ref="B194:B199"/>
    <mergeCell ref="C194:C199"/>
    <mergeCell ref="B200:B201"/>
    <mergeCell ref="C200:C201"/>
    <mergeCell ref="B202:B203"/>
    <mergeCell ref="C202:C203"/>
    <mergeCell ref="A159:A216"/>
    <mergeCell ref="B159:B162"/>
    <mergeCell ref="C159:C162"/>
    <mergeCell ref="B163:B167"/>
    <mergeCell ref="C163:C167"/>
    <mergeCell ref="B168:B172"/>
    <mergeCell ref="C168:C172"/>
    <mergeCell ref="B187:B192"/>
    <mergeCell ref="A135:A158"/>
    <mergeCell ref="B135:B137"/>
    <mergeCell ref="C135:C137"/>
    <mergeCell ref="B138:B144"/>
    <mergeCell ref="C138:C144"/>
    <mergeCell ref="C187:C192"/>
    <mergeCell ref="B204:B206"/>
    <mergeCell ref="B147:B149"/>
    <mergeCell ref="C147:C149"/>
    <mergeCell ref="B150:B153"/>
    <mergeCell ref="C150:C153"/>
    <mergeCell ref="B158:D158"/>
    <mergeCell ref="B173:B179"/>
    <mergeCell ref="C173:C179"/>
    <mergeCell ref="B180:B183"/>
    <mergeCell ref="C180:C183"/>
    <mergeCell ref="B184:B186"/>
    <mergeCell ref="C184:C186"/>
    <mergeCell ref="C204:C206"/>
    <mergeCell ref="C128:C130"/>
    <mergeCell ref="B131:B132"/>
    <mergeCell ref="C131:C132"/>
    <mergeCell ref="B134:D134"/>
    <mergeCell ref="B145:B146"/>
    <mergeCell ref="C145:C146"/>
    <mergeCell ref="A94:A134"/>
    <mergeCell ref="B94:B103"/>
    <mergeCell ref="C94:C103"/>
    <mergeCell ref="B104:B105"/>
    <mergeCell ref="C104:C105"/>
    <mergeCell ref="B106:B110"/>
    <mergeCell ref="C106:C110"/>
    <mergeCell ref="B111:B113"/>
    <mergeCell ref="C111:C113"/>
    <mergeCell ref="B114:B118"/>
    <mergeCell ref="C114:C118"/>
    <mergeCell ref="B119:B120"/>
    <mergeCell ref="C119:C120"/>
    <mergeCell ref="B122:B125"/>
    <mergeCell ref="C122:C125"/>
    <mergeCell ref="B128:B130"/>
    <mergeCell ref="B68:D68"/>
    <mergeCell ref="A69:A93"/>
    <mergeCell ref="B70:B74"/>
    <mergeCell ref="C70:C74"/>
    <mergeCell ref="B75:B78"/>
    <mergeCell ref="C75:C78"/>
    <mergeCell ref="B79:B85"/>
    <mergeCell ref="C79:C85"/>
    <mergeCell ref="B86:B89"/>
    <mergeCell ref="C86:C89"/>
    <mergeCell ref="B93:D93"/>
    <mergeCell ref="C37:C39"/>
    <mergeCell ref="B40:B46"/>
    <mergeCell ref="C40:C46"/>
    <mergeCell ref="B47:B56"/>
    <mergeCell ref="C47:C56"/>
    <mergeCell ref="B57:B66"/>
    <mergeCell ref="C57:C66"/>
    <mergeCell ref="M4:M5"/>
    <mergeCell ref="N4:N5"/>
    <mergeCell ref="A6:A68"/>
    <mergeCell ref="B6:B23"/>
    <mergeCell ref="C6:C23"/>
    <mergeCell ref="B24:B25"/>
    <mergeCell ref="C24:C25"/>
    <mergeCell ref="B26:B36"/>
    <mergeCell ref="C26:C36"/>
    <mergeCell ref="B37:B39"/>
    <mergeCell ref="G4:G5"/>
    <mergeCell ref="H4:H5"/>
    <mergeCell ref="I4:I5"/>
    <mergeCell ref="J4:J5"/>
    <mergeCell ref="K4:K5"/>
    <mergeCell ref="L4:L5"/>
    <mergeCell ref="G3:N3"/>
    <mergeCell ref="F3:F5"/>
    <mergeCell ref="A1:F1"/>
    <mergeCell ref="F2:N2"/>
    <mergeCell ref="A3:A5"/>
    <mergeCell ref="B3:B5"/>
    <mergeCell ref="C3:C5"/>
    <mergeCell ref="D3:D5"/>
    <mergeCell ref="E3: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C31B3CB22C9F4BB51BB0959671D4EC" ma:contentTypeVersion="16" ma:contentTypeDescription="Create a new document." ma:contentTypeScope="" ma:versionID="2f3c3d8c6434276acc68fe12e59fd072">
  <xsd:schema xmlns:xsd="http://www.w3.org/2001/XMLSchema" xmlns:xs="http://www.w3.org/2001/XMLSchema" xmlns:p="http://schemas.microsoft.com/office/2006/metadata/properties" xmlns:ns3="a2ecb78d-e701-4cea-88cc-09e5afd5bff9" xmlns:ns4="05e65a68-28df-498d-bb6a-1bf0316302fc" targetNamespace="http://schemas.microsoft.com/office/2006/metadata/properties" ma:root="true" ma:fieldsID="9d637db0064b32d5fadb0c71d74dd0f1" ns3:_="" ns4:_="">
    <xsd:import namespace="a2ecb78d-e701-4cea-88cc-09e5afd5bff9"/>
    <xsd:import namespace="05e65a68-28df-498d-bb6a-1bf0316302f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AutoTags" minOccurs="0"/>
                <xsd:element ref="ns3:MediaLengthInSeconds" minOccurs="0"/>
                <xsd:element ref="ns3:MediaServiceSearchProperties" minOccurs="0"/>
                <xsd:element ref="ns3:MediaServiceSystemTags" minOccurs="0"/>
                <xsd:element ref="ns3:MediaServiceBillingMetadata"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ecb78d-e701-4cea-88cc-09e5afd5b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e65a68-28df-498d-bb6a-1bf0316302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2ecb78d-e701-4cea-88cc-09e5afd5bff9" xsi:nil="true"/>
  </documentManagement>
</p:properties>
</file>

<file path=customXml/itemProps1.xml><?xml version="1.0" encoding="utf-8"?>
<ds:datastoreItem xmlns:ds="http://schemas.openxmlformats.org/officeDocument/2006/customXml" ds:itemID="{8702738C-C7A8-47F7-8C56-8A17A1370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ecb78d-e701-4cea-88cc-09e5afd5bff9"/>
    <ds:schemaRef ds:uri="05e65a68-28df-498d-bb6a-1bf0316302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027FAD-6FAD-4FE4-A570-668EE7FD5C88}">
  <ds:schemaRefs>
    <ds:schemaRef ds:uri="http://schemas.microsoft.com/sharepoint/v3/contenttype/forms"/>
  </ds:schemaRefs>
</ds:datastoreItem>
</file>

<file path=customXml/itemProps3.xml><?xml version="1.0" encoding="utf-8"?>
<ds:datastoreItem xmlns:ds="http://schemas.openxmlformats.org/officeDocument/2006/customXml" ds:itemID="{A91A262D-5DB8-498D-9A88-4BC40C3D5ECB}">
  <ds:schemaRefs>
    <ds:schemaRef ds:uri="http://purl.org/dc/terms/"/>
    <ds:schemaRef ds:uri="http://www.w3.org/XML/1998/namespace"/>
    <ds:schemaRef ds:uri="http://purl.org/dc/dcmitype/"/>
    <ds:schemaRef ds:uri="http://purl.org/dc/elements/1.1/"/>
    <ds:schemaRef ds:uri="http://schemas.microsoft.com/office/infopath/2007/PartnerControls"/>
    <ds:schemaRef ds:uri="05e65a68-28df-498d-bb6a-1bf0316302fc"/>
    <ds:schemaRef ds:uri="http://schemas.microsoft.com/office/2006/documentManagement/types"/>
    <ds:schemaRef ds:uri="http://schemas.openxmlformats.org/package/2006/metadata/core-properties"/>
    <ds:schemaRef ds:uri="a2ecb78d-e701-4cea-88cc-09e5afd5bff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PIP Proposal _ FY 2026-27</vt:lpstr>
      <vt:lpstr>Annexure - PM Activities</vt:lpstr>
      <vt:lpstr>Annexure - Capacity Building</vt:lpstr>
      <vt:lpstr>Annexure - ASHA Incentives</vt:lpstr>
      <vt:lpstr>Annexure - IT Interventions</vt:lpstr>
      <vt:lpstr>Annexure - IEC &amp; Printing</vt:lpstr>
      <vt:lpstr>Annexure - Innovations</vt:lpstr>
      <vt:lpstr>Format for RoP</vt:lpstr>
      <vt:lpstr>Format for RoP Annexure</vt:lpstr>
      <vt:lpstr>'Annexure - ASHA Incentives'!Print_Area</vt:lpstr>
      <vt:lpstr>'Annexure - Capacity Building'!Print_Area</vt:lpstr>
      <vt:lpstr>'Annexure - IEC &amp; Printing'!Print_Area</vt:lpstr>
      <vt:lpstr>'Annexure - Innovations'!Print_Area</vt:lpstr>
      <vt:lpstr>'Annexure - IT Interventions'!Print_Area</vt:lpstr>
      <vt:lpstr>'Annexure - PM Activities'!Print_Area</vt:lpstr>
      <vt:lpstr>'Annexure - ASHA Incentives'!Print_Titles</vt:lpstr>
      <vt:lpstr>'Annexure - Capacity Building'!Print_Titles</vt:lpstr>
      <vt:lpstr>'Annexure - IEC &amp; Printing'!Print_Titles</vt:lpstr>
      <vt:lpstr>'Annexure - Innovations'!Print_Titles</vt:lpstr>
      <vt:lpstr>'Annexure - IT Interventions'!Print_Titles</vt:lpstr>
      <vt:lpstr>'Annexure - PM Activities'!Print_Titles</vt:lpstr>
      <vt:lpstr>'Format for RoP'!Print_Titles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sweta roy</dc:creator>
  <cp:lastModifiedBy>hp</cp:lastModifiedBy>
  <cp:lastPrinted>2026-05-15T06:54:47Z</cp:lastPrinted>
  <dcterms:created xsi:type="dcterms:W3CDTF">2025-09-26T05:41:47Z</dcterms:created>
  <dcterms:modified xsi:type="dcterms:W3CDTF">2026-05-25T07:01:39Z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0x010100DDC31B3CB22C9F4BB51BB0959671D4EC</vt:lpwstr>
  </property>
</Properties>
</file>